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0" windowWidth="10200" windowHeight="7845"/>
  </bookViews>
  <sheets>
    <sheet name="Thu hồi đất tổng" sheetId="1" r:id="rId1"/>
  </sheets>
  <externalReferences>
    <externalReference r:id="rId2"/>
  </externalReferences>
  <definedNames>
    <definedName name="_xlnm._FilterDatabase" localSheetId="0" hidden="1">'Thu hồi đất tổng'!$A$10:$WTJ$162</definedName>
    <definedName name="_xlnm.Print_Area" localSheetId="0">'Thu hồi đất tổng'!$A$1:$M$174</definedName>
    <definedName name="_xlnm.Print_Titles" localSheetId="0">'Thu hồi đất tổng'!$9:$10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K166" i="1"/>
  <c r="L166" i="1"/>
  <c r="L165" i="1"/>
  <c r="L168" i="1" s="1"/>
  <c r="K16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L104" i="1"/>
  <c r="J104" i="1" s="1"/>
  <c r="K153" i="1"/>
  <c r="G38" i="1"/>
  <c r="G27" i="1"/>
  <c r="I26" i="1"/>
  <c r="G16" i="1" l="1"/>
  <c r="H106" i="1"/>
  <c r="H159" i="1" s="1"/>
  <c r="G106" i="1"/>
  <c r="I107" i="1"/>
  <c r="H85" i="1"/>
  <c r="G85" i="1"/>
  <c r="I86" i="1"/>
  <c r="H81" i="1"/>
  <c r="G81" i="1"/>
  <c r="I82" i="1"/>
  <c r="H65" i="1"/>
  <c r="G65" i="1"/>
  <c r="I66" i="1"/>
  <c r="I62" i="1"/>
  <c r="H58" i="1"/>
  <c r="G58" i="1"/>
  <c r="I59" i="1"/>
  <c r="H34" i="1"/>
  <c r="G34" i="1"/>
  <c r="I35" i="1"/>
  <c r="H30" i="1"/>
  <c r="H29" i="1"/>
  <c r="H166" i="1" s="1"/>
  <c r="H162" i="1"/>
  <c r="H160" i="1"/>
  <c r="H158" i="1"/>
  <c r="H157" i="1"/>
  <c r="H165" i="1" l="1"/>
  <c r="H153" i="1"/>
  <c r="H161" i="1"/>
  <c r="I30" i="1"/>
  <c r="I141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45" i="1"/>
  <c r="I146" i="1"/>
  <c r="I147" i="1"/>
  <c r="I148" i="1"/>
  <c r="I149" i="1"/>
  <c r="I150" i="1"/>
  <c r="I151" i="1"/>
  <c r="I152" i="1"/>
  <c r="I12" i="1"/>
  <c r="I13" i="1"/>
  <c r="I14" i="1"/>
  <c r="I15" i="1"/>
  <c r="I17" i="1"/>
  <c r="I18" i="1"/>
  <c r="I19" i="1"/>
  <c r="I20" i="1"/>
  <c r="I21" i="1"/>
  <c r="I22" i="1"/>
  <c r="I24" i="1"/>
  <c r="I25" i="1"/>
  <c r="I27" i="1"/>
  <c r="I29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G64" i="1"/>
  <c r="I64" i="1" s="1"/>
  <c r="G63" i="1"/>
  <c r="I11" i="1"/>
  <c r="H167" i="1" l="1"/>
  <c r="G153" i="1"/>
  <c r="I63" i="1"/>
  <c r="I153" i="1" s="1"/>
  <c r="G2" i="1" l="1"/>
  <c r="G1" i="1"/>
  <c r="J153" i="1" l="1"/>
  <c r="L153" i="1"/>
  <c r="L167" i="1" l="1"/>
</calcChain>
</file>

<file path=xl/sharedStrings.xml><?xml version="1.0" encoding="utf-8"?>
<sst xmlns="http://schemas.openxmlformats.org/spreadsheetml/2006/main" count="514" uniqueCount="72">
  <si>
    <t>STT</t>
  </si>
  <si>
    <t>Chủ sử dụng đất</t>
  </si>
  <si>
    <t>Tờ bản đồ</t>
  </si>
  <si>
    <t>Số thửa</t>
  </si>
  <si>
    <t>Mục đích 
sử dụng đất</t>
  </si>
  <si>
    <t>Diện tích đo đạc (m2)</t>
  </si>
  <si>
    <t>Diện tích 
ảnh hưởng (m2)</t>
  </si>
  <si>
    <t>Diện tích 
còn lại (m2)</t>
  </si>
  <si>
    <t>RSX</t>
  </si>
  <si>
    <t>NHK</t>
  </si>
  <si>
    <t>CLN</t>
  </si>
  <si>
    <t>TỔNG CỘNG</t>
  </si>
  <si>
    <t>Trong đó:</t>
  </si>
  <si>
    <t>Đất trồng cây hàng năm khác</t>
  </si>
  <si>
    <t>m2</t>
  </si>
  <si>
    <t>Công ty TNHH MTV LN Kon Rẫy</t>
  </si>
  <si>
    <t>UBND xã</t>
  </si>
  <si>
    <t>A Giới</t>
  </si>
  <si>
    <t>A Tbăng</t>
  </si>
  <si>
    <t>A Hảo</t>
  </si>
  <si>
    <t>A Phiên</t>
  </si>
  <si>
    <t>A Nghin</t>
  </si>
  <si>
    <t>A Ngếch</t>
  </si>
  <si>
    <t>A Nhót</t>
  </si>
  <si>
    <t>A Bdết</t>
  </si>
  <si>
    <t>A Chất</t>
  </si>
  <si>
    <t>A Lít</t>
  </si>
  <si>
    <t>Y My Ni</t>
  </si>
  <si>
    <t>Đinh Văn Rồm</t>
  </si>
  <si>
    <t>A Đỉu</t>
  </si>
  <si>
    <t>Thôn 3</t>
  </si>
  <si>
    <t>thôn 3</t>
  </si>
  <si>
    <t>Địa chỉ 
thửa đất</t>
  </si>
  <si>
    <t>DGT</t>
  </si>
  <si>
    <t>SON</t>
  </si>
  <si>
    <t>DCS</t>
  </si>
  <si>
    <t xml:space="preserve">Đất trồng cây lâu năm </t>
  </si>
  <si>
    <t>Đất đồi núi chưa sử dụng</t>
  </si>
  <si>
    <t>Đất giao thông</t>
  </si>
  <si>
    <t>Đất rừng sản xuất</t>
  </si>
  <si>
    <t>Đất sông suối</t>
  </si>
  <si>
    <t>ĐƯỜNG GIAO THÔNG TỪ XÃ ĐĂK PNE, HUYỆN KON RẪY ĐI HUYỆN KBANG, TỈNH GIA LAI</t>
  </si>
  <si>
    <t>ĐỊA ĐIỂM:  XÃ ĐẮK PNE, HUYỆN KON RẪY, TỈNH KON TUM</t>
  </si>
  <si>
    <t>A Huinh (ADung )</t>
  </si>
  <si>
    <t>A  Chưa</t>
  </si>
  <si>
    <t>Điều chỉnh, bổ sung chủ quản lý</t>
  </si>
  <si>
    <t>Bổ sung thửa đất</t>
  </si>
  <si>
    <t>A Hem</t>
  </si>
  <si>
    <t>UBND HUYỆN KON RẪY</t>
  </si>
  <si>
    <t>Thôn 4</t>
  </si>
  <si>
    <t>Điều chỉnh tên chủ sử dụng đất</t>
  </si>
  <si>
    <t>A Blok</t>
  </si>
  <si>
    <t>A Byên</t>
  </si>
  <si>
    <t>A Yếp</t>
  </si>
  <si>
    <t>Y Hrách</t>
  </si>
  <si>
    <t>A Đíu</t>
  </si>
  <si>
    <t>A Sỹ</t>
  </si>
  <si>
    <t>Nguyễn Bình</t>
  </si>
  <si>
    <t>Điêu chỉnh chủ sử dụng đất</t>
  </si>
  <si>
    <t>Người dân</t>
  </si>
  <si>
    <t>Nội dung điều chỉnh, bổ sung</t>
  </si>
  <si>
    <t>DANH SÁCH ĐIỀU CHỈNH, BỔ SUNG THU HỒI ĐẤT CỦA TỔ CHỨC, HỘ GIA ĐÌNH, CÁ NHÂN</t>
  </si>
  <si>
    <t>Điều chỉnh chủ quản lý</t>
  </si>
  <si>
    <t xml:space="preserve">1. Loại đất </t>
  </si>
  <si>
    <t xml:space="preserve">2. Chủ sử dụng đất </t>
  </si>
  <si>
    <t>PHÒNG TÀI NGUYÊN VÀ MT</t>
  </si>
  <si>
    <t xml:space="preserve">(kèm theo Tờ trình số       /TTr-TNMT ngày       tháng        năm 2023 của Phòng Tài nguyên và Môi trường huyện Kon Rẫy) </t>
  </si>
  <si>
    <t>Có rừng</t>
  </si>
  <si>
    <t>Không có rừng</t>
  </si>
  <si>
    <t>Quy hoạch lâm nghiệp</t>
  </si>
  <si>
    <t>Lâm nghiệp</t>
  </si>
  <si>
    <t>không có rừng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</si>
</sst>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-* #,##0.0\ _₫_-;\-* #,##0.0\ _₫_-;_-* &quot;-&quot;?\ _₫_-;_-@_-"/>
    <numFmt numFmtId="168" formatCode="0.0"/>
    <numFmt numFmtId="169" formatCode="_-* #,##0.00_-;\-* #,##0.00_-;_-* &quot;-&quot;??_-;_-@_-"/>
  </numFmts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u/>
      <sz val="14"/>
      <name val="Times New Roman"/>
      <family val="1"/>
    </font>
    <font>
      <sz val="12"/>
      <name val="Calibri"/>
      <family val="2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  <charset val="163"/>
      <scheme val="minor"/>
    </font>
    <font>
      <sz val="10"/>
      <color indexed="8"/>
      <name val="Arial"/>
      <charset val="1"/>
    </font>
    <font>
      <b/>
      <sz val="11"/>
      <name val="Times New Roman"/>
      <family val="1"/>
    </font>
    <font>
      <sz val="11"/>
      <color indexed="8"/>
      <name val="Calibri"/>
      <family val="2"/>
      <charset val="163"/>
    </font>
    <font>
      <sz val="13"/>
      <color indexed="8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3" fillId="0" borderId="0"/>
    <xf numFmtId="164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/>
    </xf>
    <xf numFmtId="0" fontId="6" fillId="0" borderId="0" xfId="3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3" applyFont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right" vertical="center"/>
    </xf>
    <xf numFmtId="165" fontId="2" fillId="2" borderId="1" xfId="1" applyNumberFormat="1" applyFont="1" applyFill="1" applyBorder="1" applyAlignment="1" applyProtection="1">
      <alignment horizontal="right" vertical="center"/>
    </xf>
    <xf numFmtId="166" fontId="3" fillId="2" borderId="1" xfId="2" applyNumberFormat="1" applyFont="1" applyFill="1" applyBorder="1" applyAlignment="1" applyProtection="1">
      <alignment horizontal="right" vertical="center"/>
    </xf>
    <xf numFmtId="165" fontId="2" fillId="2" borderId="1" xfId="2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0" borderId="0" xfId="0" applyFont="1"/>
    <xf numFmtId="0" fontId="11" fillId="0" borderId="0" xfId="0" applyFont="1" applyAlignment="1"/>
    <xf numFmtId="0" fontId="2" fillId="0" borderId="1" xfId="0" applyFont="1" applyBorder="1" applyAlignment="1">
      <alignment horizontal="center" vertical="center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3" applyFont="1" applyFill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0" xfId="1" applyNumberFormat="1" applyFont="1" applyFill="1" applyBorder="1" applyAlignment="1" applyProtection="1">
      <alignment horizontal="right"/>
    </xf>
    <xf numFmtId="165" fontId="3" fillId="2" borderId="0" xfId="0" applyNumberFormat="1" applyFont="1" applyFill="1" applyAlignment="1">
      <alignment horizontal="right"/>
    </xf>
    <xf numFmtId="167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68" fontId="3" fillId="2" borderId="1" xfId="4" applyNumberFormat="1" applyFont="1" applyFill="1" applyBorder="1" applyAlignment="1" applyProtection="1"/>
    <xf numFmtId="166" fontId="3" fillId="2" borderId="1" xfId="5" applyNumberFormat="1" applyFont="1" applyFill="1" applyBorder="1" applyAlignment="1" applyProtection="1"/>
    <xf numFmtId="0" fontId="3" fillId="2" borderId="1" xfId="0" applyFont="1" applyFill="1" applyBorder="1" applyAlignment="1">
      <alignment horizontal="center" vertical="center"/>
    </xf>
    <xf numFmtId="168" fontId="2" fillId="2" borderId="1" xfId="4" applyNumberFormat="1" applyFont="1" applyFill="1" applyBorder="1" applyAlignment="1" applyProtection="1"/>
    <xf numFmtId="0" fontId="1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7" fillId="2" borderId="0" xfId="0" applyNumberFormat="1" applyFont="1" applyFill="1"/>
    <xf numFmtId="0" fontId="18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8" fontId="14" fillId="2" borderId="1" xfId="0" applyNumberFormat="1" applyFont="1" applyFill="1" applyBorder="1" applyAlignment="1" applyProtection="1"/>
  </cellXfs>
  <cellStyles count="8">
    <cellStyle name="Comma" xfId="1" builtinId="3"/>
    <cellStyle name="Comma 10" xfId="2"/>
    <cellStyle name="Comma 2" xfId="5"/>
    <cellStyle name="Dấu phẩy_NEGS" xfId="6"/>
    <cellStyle name="Normal" xfId="0" builtinId="0"/>
    <cellStyle name="Normal 2" xfId="4"/>
    <cellStyle name="Normal_Sheet1" xfId="3"/>
    <cellStyle name="Tiền tệ_NEG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BND%20danh%20s&#225;ch%20thu%20h&#7891;i%20t&#7893;ng%20l&#242;ng%20h&#7891;%20d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"/>
      <sheetName val="Đăk Ruồng"/>
      <sheetName val="Đăk Tơ Lung"/>
      <sheetName val="Đăk Tờ re"/>
    </sheetNames>
    <sheetDataSet>
      <sheetData sheetId="0" refreshError="1">
        <row r="1">
          <cell r="A1" t="str">
            <v xml:space="preserve">ỦY BAN NHÂN DÂN </v>
          </cell>
          <cell r="E1" t="str">
            <v>CỘNG HÒA XÃ HỘI CHỦ NGHĨA VIỆT NAM</v>
          </cell>
        </row>
        <row r="2">
          <cell r="E2" t="str">
            <v>Độc lập - Tự do - Hạnh phúc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K172"/>
  <sheetViews>
    <sheetView tabSelected="1" view="pageBreakPreview" zoomScale="60" zoomScaleNormal="70" workbookViewId="0">
      <pane ySplit="10" topLeftCell="A11" activePane="bottomLeft" state="frozen"/>
      <selection pane="bottomLeft" activeCell="H17" sqref="H17"/>
    </sheetView>
  </sheetViews>
  <sheetFormatPr defaultRowHeight="16.5" x14ac:dyDescent="0.25"/>
  <cols>
    <col min="1" max="1" width="6.28515625" style="6" bestFit="1" customWidth="1"/>
    <col min="2" max="2" width="38" style="6" customWidth="1"/>
    <col min="3" max="3" width="11.5703125" style="6" customWidth="1"/>
    <col min="4" max="4" width="9.28515625" style="6" customWidth="1"/>
    <col min="5" max="5" width="8.85546875" style="6" customWidth="1"/>
    <col min="6" max="6" width="14.42578125" style="6" customWidth="1"/>
    <col min="7" max="7" width="13.140625" style="51" customWidth="1"/>
    <col min="8" max="8" width="14.7109375" style="52" customWidth="1"/>
    <col min="9" max="9" width="11.42578125" style="44" customWidth="1"/>
    <col min="10" max="12" width="13.85546875" style="44" customWidth="1"/>
    <col min="13" max="13" width="18" style="13" customWidth="1"/>
    <col min="14" max="186" width="9.140625" style="6"/>
    <col min="187" max="187" width="42.42578125" style="6" customWidth="1"/>
    <col min="188" max="188" width="27.42578125" style="6" customWidth="1"/>
    <col min="189" max="190" width="9.140625" style="6"/>
    <col min="191" max="191" width="10.5703125" style="6" customWidth="1"/>
    <col min="192" max="193" width="0" style="6" hidden="1" customWidth="1"/>
    <col min="194" max="194" width="15.85546875" style="6" customWidth="1"/>
    <col min="195" max="195" width="17.42578125" style="6" customWidth="1"/>
    <col min="196" max="196" width="15.85546875" style="6" customWidth="1"/>
    <col min="197" max="197" width="16" style="6" customWidth="1"/>
    <col min="198" max="198" width="16.5703125" style="6" customWidth="1"/>
    <col min="199" max="199" width="18" style="6" customWidth="1"/>
    <col min="200" max="201" width="14.7109375" style="6" customWidth="1"/>
    <col min="202" max="202" width="12.85546875" style="6" customWidth="1"/>
    <col min="203" max="203" width="31.5703125" style="6" customWidth="1"/>
    <col min="204" max="204" width="15" style="6" customWidth="1"/>
    <col min="205" max="205" width="13" style="6" customWidth="1"/>
    <col min="206" max="206" width="26.85546875" style="6" customWidth="1"/>
    <col min="207" max="442" width="9.140625" style="6"/>
    <col min="443" max="443" width="42.42578125" style="6" customWidth="1"/>
    <col min="444" max="444" width="27.42578125" style="6" customWidth="1"/>
    <col min="445" max="446" width="9.140625" style="6"/>
    <col min="447" max="447" width="10.5703125" style="6" customWidth="1"/>
    <col min="448" max="449" width="0" style="6" hidden="1" customWidth="1"/>
    <col min="450" max="450" width="15.85546875" style="6" customWidth="1"/>
    <col min="451" max="451" width="17.42578125" style="6" customWidth="1"/>
    <col min="452" max="452" width="15.85546875" style="6" customWidth="1"/>
    <col min="453" max="453" width="16" style="6" customWidth="1"/>
    <col min="454" max="454" width="16.5703125" style="6" customWidth="1"/>
    <col min="455" max="455" width="18" style="6" customWidth="1"/>
    <col min="456" max="457" width="14.7109375" style="6" customWidth="1"/>
    <col min="458" max="458" width="12.85546875" style="6" customWidth="1"/>
    <col min="459" max="459" width="31.5703125" style="6" customWidth="1"/>
    <col min="460" max="460" width="15" style="6" customWidth="1"/>
    <col min="461" max="461" width="13" style="6" customWidth="1"/>
    <col min="462" max="462" width="26.85546875" style="6" customWidth="1"/>
    <col min="463" max="698" width="9.140625" style="6"/>
    <col min="699" max="699" width="42.42578125" style="6" customWidth="1"/>
    <col min="700" max="700" width="27.42578125" style="6" customWidth="1"/>
    <col min="701" max="702" width="9.140625" style="6"/>
    <col min="703" max="703" width="10.5703125" style="6" customWidth="1"/>
    <col min="704" max="705" width="0" style="6" hidden="1" customWidth="1"/>
    <col min="706" max="706" width="15.85546875" style="6" customWidth="1"/>
    <col min="707" max="707" width="17.42578125" style="6" customWidth="1"/>
    <col min="708" max="708" width="15.85546875" style="6" customWidth="1"/>
    <col min="709" max="709" width="16" style="6" customWidth="1"/>
    <col min="710" max="710" width="16.5703125" style="6" customWidth="1"/>
    <col min="711" max="711" width="18" style="6" customWidth="1"/>
    <col min="712" max="713" width="14.7109375" style="6" customWidth="1"/>
    <col min="714" max="714" width="12.85546875" style="6" customWidth="1"/>
    <col min="715" max="715" width="31.5703125" style="6" customWidth="1"/>
    <col min="716" max="716" width="15" style="6" customWidth="1"/>
    <col min="717" max="717" width="13" style="6" customWidth="1"/>
    <col min="718" max="718" width="26.85546875" style="6" customWidth="1"/>
    <col min="719" max="954" width="9.140625" style="6"/>
    <col min="955" max="955" width="42.42578125" style="6" customWidth="1"/>
    <col min="956" max="956" width="27.42578125" style="6" customWidth="1"/>
    <col min="957" max="958" width="9.140625" style="6"/>
    <col min="959" max="959" width="10.5703125" style="6" customWidth="1"/>
    <col min="960" max="961" width="0" style="6" hidden="1" customWidth="1"/>
    <col min="962" max="962" width="15.85546875" style="6" customWidth="1"/>
    <col min="963" max="963" width="17.42578125" style="6" customWidth="1"/>
    <col min="964" max="964" width="15.85546875" style="6" customWidth="1"/>
    <col min="965" max="965" width="16" style="6" customWidth="1"/>
    <col min="966" max="966" width="16.5703125" style="6" customWidth="1"/>
    <col min="967" max="967" width="18" style="6" customWidth="1"/>
    <col min="968" max="969" width="14.7109375" style="6" customWidth="1"/>
    <col min="970" max="970" width="12.85546875" style="6" customWidth="1"/>
    <col min="971" max="971" width="31.5703125" style="6" customWidth="1"/>
    <col min="972" max="972" width="15" style="6" customWidth="1"/>
    <col min="973" max="973" width="13" style="6" customWidth="1"/>
    <col min="974" max="974" width="26.85546875" style="6" customWidth="1"/>
    <col min="975" max="1210" width="9.140625" style="6"/>
    <col min="1211" max="1211" width="42.42578125" style="6" customWidth="1"/>
    <col min="1212" max="1212" width="27.42578125" style="6" customWidth="1"/>
    <col min="1213" max="1214" width="9.140625" style="6"/>
    <col min="1215" max="1215" width="10.5703125" style="6" customWidth="1"/>
    <col min="1216" max="1217" width="0" style="6" hidden="1" customWidth="1"/>
    <col min="1218" max="1218" width="15.85546875" style="6" customWidth="1"/>
    <col min="1219" max="1219" width="17.42578125" style="6" customWidth="1"/>
    <col min="1220" max="1220" width="15.85546875" style="6" customWidth="1"/>
    <col min="1221" max="1221" width="16" style="6" customWidth="1"/>
    <col min="1222" max="1222" width="16.5703125" style="6" customWidth="1"/>
    <col min="1223" max="1223" width="18" style="6" customWidth="1"/>
    <col min="1224" max="1225" width="14.7109375" style="6" customWidth="1"/>
    <col min="1226" max="1226" width="12.85546875" style="6" customWidth="1"/>
    <col min="1227" max="1227" width="31.5703125" style="6" customWidth="1"/>
    <col min="1228" max="1228" width="15" style="6" customWidth="1"/>
    <col min="1229" max="1229" width="13" style="6" customWidth="1"/>
    <col min="1230" max="1230" width="26.85546875" style="6" customWidth="1"/>
    <col min="1231" max="1466" width="9.140625" style="6"/>
    <col min="1467" max="1467" width="42.42578125" style="6" customWidth="1"/>
    <col min="1468" max="1468" width="27.42578125" style="6" customWidth="1"/>
    <col min="1469" max="1470" width="9.140625" style="6"/>
    <col min="1471" max="1471" width="10.5703125" style="6" customWidth="1"/>
    <col min="1472" max="1473" width="0" style="6" hidden="1" customWidth="1"/>
    <col min="1474" max="1474" width="15.85546875" style="6" customWidth="1"/>
    <col min="1475" max="1475" width="17.42578125" style="6" customWidth="1"/>
    <col min="1476" max="1476" width="15.85546875" style="6" customWidth="1"/>
    <col min="1477" max="1477" width="16" style="6" customWidth="1"/>
    <col min="1478" max="1478" width="16.5703125" style="6" customWidth="1"/>
    <col min="1479" max="1479" width="18" style="6" customWidth="1"/>
    <col min="1480" max="1481" width="14.7109375" style="6" customWidth="1"/>
    <col min="1482" max="1482" width="12.85546875" style="6" customWidth="1"/>
    <col min="1483" max="1483" width="31.5703125" style="6" customWidth="1"/>
    <col min="1484" max="1484" width="15" style="6" customWidth="1"/>
    <col min="1485" max="1485" width="13" style="6" customWidth="1"/>
    <col min="1486" max="1486" width="26.85546875" style="6" customWidth="1"/>
    <col min="1487" max="1722" width="9.140625" style="6"/>
    <col min="1723" max="1723" width="42.42578125" style="6" customWidth="1"/>
    <col min="1724" max="1724" width="27.42578125" style="6" customWidth="1"/>
    <col min="1725" max="1726" width="9.140625" style="6"/>
    <col min="1727" max="1727" width="10.5703125" style="6" customWidth="1"/>
    <col min="1728" max="1729" width="0" style="6" hidden="1" customWidth="1"/>
    <col min="1730" max="1730" width="15.85546875" style="6" customWidth="1"/>
    <col min="1731" max="1731" width="17.42578125" style="6" customWidth="1"/>
    <col min="1732" max="1732" width="15.85546875" style="6" customWidth="1"/>
    <col min="1733" max="1733" width="16" style="6" customWidth="1"/>
    <col min="1734" max="1734" width="16.5703125" style="6" customWidth="1"/>
    <col min="1735" max="1735" width="18" style="6" customWidth="1"/>
    <col min="1736" max="1737" width="14.7109375" style="6" customWidth="1"/>
    <col min="1738" max="1738" width="12.85546875" style="6" customWidth="1"/>
    <col min="1739" max="1739" width="31.5703125" style="6" customWidth="1"/>
    <col min="1740" max="1740" width="15" style="6" customWidth="1"/>
    <col min="1741" max="1741" width="13" style="6" customWidth="1"/>
    <col min="1742" max="1742" width="26.85546875" style="6" customWidth="1"/>
    <col min="1743" max="1978" width="9.140625" style="6"/>
    <col min="1979" max="1979" width="42.42578125" style="6" customWidth="1"/>
    <col min="1980" max="1980" width="27.42578125" style="6" customWidth="1"/>
    <col min="1981" max="1982" width="9.140625" style="6"/>
    <col min="1983" max="1983" width="10.5703125" style="6" customWidth="1"/>
    <col min="1984" max="1985" width="0" style="6" hidden="1" customWidth="1"/>
    <col min="1986" max="1986" width="15.85546875" style="6" customWidth="1"/>
    <col min="1987" max="1987" width="17.42578125" style="6" customWidth="1"/>
    <col min="1988" max="1988" width="15.85546875" style="6" customWidth="1"/>
    <col min="1989" max="1989" width="16" style="6" customWidth="1"/>
    <col min="1990" max="1990" width="16.5703125" style="6" customWidth="1"/>
    <col min="1991" max="1991" width="18" style="6" customWidth="1"/>
    <col min="1992" max="1993" width="14.7109375" style="6" customWidth="1"/>
    <col min="1994" max="1994" width="12.85546875" style="6" customWidth="1"/>
    <col min="1995" max="1995" width="31.5703125" style="6" customWidth="1"/>
    <col min="1996" max="1996" width="15" style="6" customWidth="1"/>
    <col min="1997" max="1997" width="13" style="6" customWidth="1"/>
    <col min="1998" max="1998" width="26.85546875" style="6" customWidth="1"/>
    <col min="1999" max="2234" width="9.140625" style="6"/>
    <col min="2235" max="2235" width="42.42578125" style="6" customWidth="1"/>
    <col min="2236" max="2236" width="27.42578125" style="6" customWidth="1"/>
    <col min="2237" max="2238" width="9.140625" style="6"/>
    <col min="2239" max="2239" width="10.5703125" style="6" customWidth="1"/>
    <col min="2240" max="2241" width="0" style="6" hidden="1" customWidth="1"/>
    <col min="2242" max="2242" width="15.85546875" style="6" customWidth="1"/>
    <col min="2243" max="2243" width="17.42578125" style="6" customWidth="1"/>
    <col min="2244" max="2244" width="15.85546875" style="6" customWidth="1"/>
    <col min="2245" max="2245" width="16" style="6" customWidth="1"/>
    <col min="2246" max="2246" width="16.5703125" style="6" customWidth="1"/>
    <col min="2247" max="2247" width="18" style="6" customWidth="1"/>
    <col min="2248" max="2249" width="14.7109375" style="6" customWidth="1"/>
    <col min="2250" max="2250" width="12.85546875" style="6" customWidth="1"/>
    <col min="2251" max="2251" width="31.5703125" style="6" customWidth="1"/>
    <col min="2252" max="2252" width="15" style="6" customWidth="1"/>
    <col min="2253" max="2253" width="13" style="6" customWidth="1"/>
    <col min="2254" max="2254" width="26.85546875" style="6" customWidth="1"/>
    <col min="2255" max="2490" width="9.140625" style="6"/>
    <col min="2491" max="2491" width="42.42578125" style="6" customWidth="1"/>
    <col min="2492" max="2492" width="27.42578125" style="6" customWidth="1"/>
    <col min="2493" max="2494" width="9.140625" style="6"/>
    <col min="2495" max="2495" width="10.5703125" style="6" customWidth="1"/>
    <col min="2496" max="2497" width="0" style="6" hidden="1" customWidth="1"/>
    <col min="2498" max="2498" width="15.85546875" style="6" customWidth="1"/>
    <col min="2499" max="2499" width="17.42578125" style="6" customWidth="1"/>
    <col min="2500" max="2500" width="15.85546875" style="6" customWidth="1"/>
    <col min="2501" max="2501" width="16" style="6" customWidth="1"/>
    <col min="2502" max="2502" width="16.5703125" style="6" customWidth="1"/>
    <col min="2503" max="2503" width="18" style="6" customWidth="1"/>
    <col min="2504" max="2505" width="14.7109375" style="6" customWidth="1"/>
    <col min="2506" max="2506" width="12.85546875" style="6" customWidth="1"/>
    <col min="2507" max="2507" width="31.5703125" style="6" customWidth="1"/>
    <col min="2508" max="2508" width="15" style="6" customWidth="1"/>
    <col min="2509" max="2509" width="13" style="6" customWidth="1"/>
    <col min="2510" max="2510" width="26.85546875" style="6" customWidth="1"/>
    <col min="2511" max="2746" width="9.140625" style="6"/>
    <col min="2747" max="2747" width="42.42578125" style="6" customWidth="1"/>
    <col min="2748" max="2748" width="27.42578125" style="6" customWidth="1"/>
    <col min="2749" max="2750" width="9.140625" style="6"/>
    <col min="2751" max="2751" width="10.5703125" style="6" customWidth="1"/>
    <col min="2752" max="2753" width="0" style="6" hidden="1" customWidth="1"/>
    <col min="2754" max="2754" width="15.85546875" style="6" customWidth="1"/>
    <col min="2755" max="2755" width="17.42578125" style="6" customWidth="1"/>
    <col min="2756" max="2756" width="15.85546875" style="6" customWidth="1"/>
    <col min="2757" max="2757" width="16" style="6" customWidth="1"/>
    <col min="2758" max="2758" width="16.5703125" style="6" customWidth="1"/>
    <col min="2759" max="2759" width="18" style="6" customWidth="1"/>
    <col min="2760" max="2761" width="14.7109375" style="6" customWidth="1"/>
    <col min="2762" max="2762" width="12.85546875" style="6" customWidth="1"/>
    <col min="2763" max="2763" width="31.5703125" style="6" customWidth="1"/>
    <col min="2764" max="2764" width="15" style="6" customWidth="1"/>
    <col min="2765" max="2765" width="13" style="6" customWidth="1"/>
    <col min="2766" max="2766" width="26.85546875" style="6" customWidth="1"/>
    <col min="2767" max="3002" width="9.140625" style="6"/>
    <col min="3003" max="3003" width="42.42578125" style="6" customWidth="1"/>
    <col min="3004" max="3004" width="27.42578125" style="6" customWidth="1"/>
    <col min="3005" max="3006" width="9.140625" style="6"/>
    <col min="3007" max="3007" width="10.5703125" style="6" customWidth="1"/>
    <col min="3008" max="3009" width="0" style="6" hidden="1" customWidth="1"/>
    <col min="3010" max="3010" width="15.85546875" style="6" customWidth="1"/>
    <col min="3011" max="3011" width="17.42578125" style="6" customWidth="1"/>
    <col min="3012" max="3012" width="15.85546875" style="6" customWidth="1"/>
    <col min="3013" max="3013" width="16" style="6" customWidth="1"/>
    <col min="3014" max="3014" width="16.5703125" style="6" customWidth="1"/>
    <col min="3015" max="3015" width="18" style="6" customWidth="1"/>
    <col min="3016" max="3017" width="14.7109375" style="6" customWidth="1"/>
    <col min="3018" max="3018" width="12.85546875" style="6" customWidth="1"/>
    <col min="3019" max="3019" width="31.5703125" style="6" customWidth="1"/>
    <col min="3020" max="3020" width="15" style="6" customWidth="1"/>
    <col min="3021" max="3021" width="13" style="6" customWidth="1"/>
    <col min="3022" max="3022" width="26.85546875" style="6" customWidth="1"/>
    <col min="3023" max="3258" width="9.140625" style="6"/>
    <col min="3259" max="3259" width="42.42578125" style="6" customWidth="1"/>
    <col min="3260" max="3260" width="27.42578125" style="6" customWidth="1"/>
    <col min="3261" max="3262" width="9.140625" style="6"/>
    <col min="3263" max="3263" width="10.5703125" style="6" customWidth="1"/>
    <col min="3264" max="3265" width="0" style="6" hidden="1" customWidth="1"/>
    <col min="3266" max="3266" width="15.85546875" style="6" customWidth="1"/>
    <col min="3267" max="3267" width="17.42578125" style="6" customWidth="1"/>
    <col min="3268" max="3268" width="15.85546875" style="6" customWidth="1"/>
    <col min="3269" max="3269" width="16" style="6" customWidth="1"/>
    <col min="3270" max="3270" width="16.5703125" style="6" customWidth="1"/>
    <col min="3271" max="3271" width="18" style="6" customWidth="1"/>
    <col min="3272" max="3273" width="14.7109375" style="6" customWidth="1"/>
    <col min="3274" max="3274" width="12.85546875" style="6" customWidth="1"/>
    <col min="3275" max="3275" width="31.5703125" style="6" customWidth="1"/>
    <col min="3276" max="3276" width="15" style="6" customWidth="1"/>
    <col min="3277" max="3277" width="13" style="6" customWidth="1"/>
    <col min="3278" max="3278" width="26.85546875" style="6" customWidth="1"/>
    <col min="3279" max="3514" width="9.140625" style="6"/>
    <col min="3515" max="3515" width="42.42578125" style="6" customWidth="1"/>
    <col min="3516" max="3516" width="27.42578125" style="6" customWidth="1"/>
    <col min="3517" max="3518" width="9.140625" style="6"/>
    <col min="3519" max="3519" width="10.5703125" style="6" customWidth="1"/>
    <col min="3520" max="3521" width="0" style="6" hidden="1" customWidth="1"/>
    <col min="3522" max="3522" width="15.85546875" style="6" customWidth="1"/>
    <col min="3523" max="3523" width="17.42578125" style="6" customWidth="1"/>
    <col min="3524" max="3524" width="15.85546875" style="6" customWidth="1"/>
    <col min="3525" max="3525" width="16" style="6" customWidth="1"/>
    <col min="3526" max="3526" width="16.5703125" style="6" customWidth="1"/>
    <col min="3527" max="3527" width="18" style="6" customWidth="1"/>
    <col min="3528" max="3529" width="14.7109375" style="6" customWidth="1"/>
    <col min="3530" max="3530" width="12.85546875" style="6" customWidth="1"/>
    <col min="3531" max="3531" width="31.5703125" style="6" customWidth="1"/>
    <col min="3532" max="3532" width="15" style="6" customWidth="1"/>
    <col min="3533" max="3533" width="13" style="6" customWidth="1"/>
    <col min="3534" max="3534" width="26.85546875" style="6" customWidth="1"/>
    <col min="3535" max="3770" width="9.140625" style="6"/>
    <col min="3771" max="3771" width="42.42578125" style="6" customWidth="1"/>
    <col min="3772" max="3772" width="27.42578125" style="6" customWidth="1"/>
    <col min="3773" max="3774" width="9.140625" style="6"/>
    <col min="3775" max="3775" width="10.5703125" style="6" customWidth="1"/>
    <col min="3776" max="3777" width="0" style="6" hidden="1" customWidth="1"/>
    <col min="3778" max="3778" width="15.85546875" style="6" customWidth="1"/>
    <col min="3779" max="3779" width="17.42578125" style="6" customWidth="1"/>
    <col min="3780" max="3780" width="15.85546875" style="6" customWidth="1"/>
    <col min="3781" max="3781" width="16" style="6" customWidth="1"/>
    <col min="3782" max="3782" width="16.5703125" style="6" customWidth="1"/>
    <col min="3783" max="3783" width="18" style="6" customWidth="1"/>
    <col min="3784" max="3785" width="14.7109375" style="6" customWidth="1"/>
    <col min="3786" max="3786" width="12.85546875" style="6" customWidth="1"/>
    <col min="3787" max="3787" width="31.5703125" style="6" customWidth="1"/>
    <col min="3788" max="3788" width="15" style="6" customWidth="1"/>
    <col min="3789" max="3789" width="13" style="6" customWidth="1"/>
    <col min="3790" max="3790" width="26.85546875" style="6" customWidth="1"/>
    <col min="3791" max="4026" width="9.140625" style="6"/>
    <col min="4027" max="4027" width="42.42578125" style="6" customWidth="1"/>
    <col min="4028" max="4028" width="27.42578125" style="6" customWidth="1"/>
    <col min="4029" max="4030" width="9.140625" style="6"/>
    <col min="4031" max="4031" width="10.5703125" style="6" customWidth="1"/>
    <col min="4032" max="4033" width="0" style="6" hidden="1" customWidth="1"/>
    <col min="4034" max="4034" width="15.85546875" style="6" customWidth="1"/>
    <col min="4035" max="4035" width="17.42578125" style="6" customWidth="1"/>
    <col min="4036" max="4036" width="15.85546875" style="6" customWidth="1"/>
    <col min="4037" max="4037" width="16" style="6" customWidth="1"/>
    <col min="4038" max="4038" width="16.5703125" style="6" customWidth="1"/>
    <col min="4039" max="4039" width="18" style="6" customWidth="1"/>
    <col min="4040" max="4041" width="14.7109375" style="6" customWidth="1"/>
    <col min="4042" max="4042" width="12.85546875" style="6" customWidth="1"/>
    <col min="4043" max="4043" width="31.5703125" style="6" customWidth="1"/>
    <col min="4044" max="4044" width="15" style="6" customWidth="1"/>
    <col min="4045" max="4045" width="13" style="6" customWidth="1"/>
    <col min="4046" max="4046" width="26.85546875" style="6" customWidth="1"/>
    <col min="4047" max="4282" width="9.140625" style="6"/>
    <col min="4283" max="4283" width="42.42578125" style="6" customWidth="1"/>
    <col min="4284" max="4284" width="27.42578125" style="6" customWidth="1"/>
    <col min="4285" max="4286" width="9.140625" style="6"/>
    <col min="4287" max="4287" width="10.5703125" style="6" customWidth="1"/>
    <col min="4288" max="4289" width="0" style="6" hidden="1" customWidth="1"/>
    <col min="4290" max="4290" width="15.85546875" style="6" customWidth="1"/>
    <col min="4291" max="4291" width="17.42578125" style="6" customWidth="1"/>
    <col min="4292" max="4292" width="15.85546875" style="6" customWidth="1"/>
    <col min="4293" max="4293" width="16" style="6" customWidth="1"/>
    <col min="4294" max="4294" width="16.5703125" style="6" customWidth="1"/>
    <col min="4295" max="4295" width="18" style="6" customWidth="1"/>
    <col min="4296" max="4297" width="14.7109375" style="6" customWidth="1"/>
    <col min="4298" max="4298" width="12.85546875" style="6" customWidth="1"/>
    <col min="4299" max="4299" width="31.5703125" style="6" customWidth="1"/>
    <col min="4300" max="4300" width="15" style="6" customWidth="1"/>
    <col min="4301" max="4301" width="13" style="6" customWidth="1"/>
    <col min="4302" max="4302" width="26.85546875" style="6" customWidth="1"/>
    <col min="4303" max="4538" width="9.140625" style="6"/>
    <col min="4539" max="4539" width="42.42578125" style="6" customWidth="1"/>
    <col min="4540" max="4540" width="27.42578125" style="6" customWidth="1"/>
    <col min="4541" max="4542" width="9.140625" style="6"/>
    <col min="4543" max="4543" width="10.5703125" style="6" customWidth="1"/>
    <col min="4544" max="4545" width="0" style="6" hidden="1" customWidth="1"/>
    <col min="4546" max="4546" width="15.85546875" style="6" customWidth="1"/>
    <col min="4547" max="4547" width="17.42578125" style="6" customWidth="1"/>
    <col min="4548" max="4548" width="15.85546875" style="6" customWidth="1"/>
    <col min="4549" max="4549" width="16" style="6" customWidth="1"/>
    <col min="4550" max="4550" width="16.5703125" style="6" customWidth="1"/>
    <col min="4551" max="4551" width="18" style="6" customWidth="1"/>
    <col min="4552" max="4553" width="14.7109375" style="6" customWidth="1"/>
    <col min="4554" max="4554" width="12.85546875" style="6" customWidth="1"/>
    <col min="4555" max="4555" width="31.5703125" style="6" customWidth="1"/>
    <col min="4556" max="4556" width="15" style="6" customWidth="1"/>
    <col min="4557" max="4557" width="13" style="6" customWidth="1"/>
    <col min="4558" max="4558" width="26.85546875" style="6" customWidth="1"/>
    <col min="4559" max="4794" width="9.140625" style="6"/>
    <col min="4795" max="4795" width="42.42578125" style="6" customWidth="1"/>
    <col min="4796" max="4796" width="27.42578125" style="6" customWidth="1"/>
    <col min="4797" max="4798" width="9.140625" style="6"/>
    <col min="4799" max="4799" width="10.5703125" style="6" customWidth="1"/>
    <col min="4800" max="4801" width="0" style="6" hidden="1" customWidth="1"/>
    <col min="4802" max="4802" width="15.85546875" style="6" customWidth="1"/>
    <col min="4803" max="4803" width="17.42578125" style="6" customWidth="1"/>
    <col min="4804" max="4804" width="15.85546875" style="6" customWidth="1"/>
    <col min="4805" max="4805" width="16" style="6" customWidth="1"/>
    <col min="4806" max="4806" width="16.5703125" style="6" customWidth="1"/>
    <col min="4807" max="4807" width="18" style="6" customWidth="1"/>
    <col min="4808" max="4809" width="14.7109375" style="6" customWidth="1"/>
    <col min="4810" max="4810" width="12.85546875" style="6" customWidth="1"/>
    <col min="4811" max="4811" width="31.5703125" style="6" customWidth="1"/>
    <col min="4812" max="4812" width="15" style="6" customWidth="1"/>
    <col min="4813" max="4813" width="13" style="6" customWidth="1"/>
    <col min="4814" max="4814" width="26.85546875" style="6" customWidth="1"/>
    <col min="4815" max="5050" width="9.140625" style="6"/>
    <col min="5051" max="5051" width="42.42578125" style="6" customWidth="1"/>
    <col min="5052" max="5052" width="27.42578125" style="6" customWidth="1"/>
    <col min="5053" max="5054" width="9.140625" style="6"/>
    <col min="5055" max="5055" width="10.5703125" style="6" customWidth="1"/>
    <col min="5056" max="5057" width="0" style="6" hidden="1" customWidth="1"/>
    <col min="5058" max="5058" width="15.85546875" style="6" customWidth="1"/>
    <col min="5059" max="5059" width="17.42578125" style="6" customWidth="1"/>
    <col min="5060" max="5060" width="15.85546875" style="6" customWidth="1"/>
    <col min="5061" max="5061" width="16" style="6" customWidth="1"/>
    <col min="5062" max="5062" width="16.5703125" style="6" customWidth="1"/>
    <col min="5063" max="5063" width="18" style="6" customWidth="1"/>
    <col min="5064" max="5065" width="14.7109375" style="6" customWidth="1"/>
    <col min="5066" max="5066" width="12.85546875" style="6" customWidth="1"/>
    <col min="5067" max="5067" width="31.5703125" style="6" customWidth="1"/>
    <col min="5068" max="5068" width="15" style="6" customWidth="1"/>
    <col min="5069" max="5069" width="13" style="6" customWidth="1"/>
    <col min="5070" max="5070" width="26.85546875" style="6" customWidth="1"/>
    <col min="5071" max="5306" width="9.140625" style="6"/>
    <col min="5307" max="5307" width="42.42578125" style="6" customWidth="1"/>
    <col min="5308" max="5308" width="27.42578125" style="6" customWidth="1"/>
    <col min="5309" max="5310" width="9.140625" style="6"/>
    <col min="5311" max="5311" width="10.5703125" style="6" customWidth="1"/>
    <col min="5312" max="5313" width="0" style="6" hidden="1" customWidth="1"/>
    <col min="5314" max="5314" width="15.85546875" style="6" customWidth="1"/>
    <col min="5315" max="5315" width="17.42578125" style="6" customWidth="1"/>
    <col min="5316" max="5316" width="15.85546875" style="6" customWidth="1"/>
    <col min="5317" max="5317" width="16" style="6" customWidth="1"/>
    <col min="5318" max="5318" width="16.5703125" style="6" customWidth="1"/>
    <col min="5319" max="5319" width="18" style="6" customWidth="1"/>
    <col min="5320" max="5321" width="14.7109375" style="6" customWidth="1"/>
    <col min="5322" max="5322" width="12.85546875" style="6" customWidth="1"/>
    <col min="5323" max="5323" width="31.5703125" style="6" customWidth="1"/>
    <col min="5324" max="5324" width="15" style="6" customWidth="1"/>
    <col min="5325" max="5325" width="13" style="6" customWidth="1"/>
    <col min="5326" max="5326" width="26.85546875" style="6" customWidth="1"/>
    <col min="5327" max="5562" width="9.140625" style="6"/>
    <col min="5563" max="5563" width="42.42578125" style="6" customWidth="1"/>
    <col min="5564" max="5564" width="27.42578125" style="6" customWidth="1"/>
    <col min="5565" max="5566" width="9.140625" style="6"/>
    <col min="5567" max="5567" width="10.5703125" style="6" customWidth="1"/>
    <col min="5568" max="5569" width="0" style="6" hidden="1" customWidth="1"/>
    <col min="5570" max="5570" width="15.85546875" style="6" customWidth="1"/>
    <col min="5571" max="5571" width="17.42578125" style="6" customWidth="1"/>
    <col min="5572" max="5572" width="15.85546875" style="6" customWidth="1"/>
    <col min="5573" max="5573" width="16" style="6" customWidth="1"/>
    <col min="5574" max="5574" width="16.5703125" style="6" customWidth="1"/>
    <col min="5575" max="5575" width="18" style="6" customWidth="1"/>
    <col min="5576" max="5577" width="14.7109375" style="6" customWidth="1"/>
    <col min="5578" max="5578" width="12.85546875" style="6" customWidth="1"/>
    <col min="5579" max="5579" width="31.5703125" style="6" customWidth="1"/>
    <col min="5580" max="5580" width="15" style="6" customWidth="1"/>
    <col min="5581" max="5581" width="13" style="6" customWidth="1"/>
    <col min="5582" max="5582" width="26.85546875" style="6" customWidth="1"/>
    <col min="5583" max="5818" width="9.140625" style="6"/>
    <col min="5819" max="5819" width="42.42578125" style="6" customWidth="1"/>
    <col min="5820" max="5820" width="27.42578125" style="6" customWidth="1"/>
    <col min="5821" max="5822" width="9.140625" style="6"/>
    <col min="5823" max="5823" width="10.5703125" style="6" customWidth="1"/>
    <col min="5824" max="5825" width="0" style="6" hidden="1" customWidth="1"/>
    <col min="5826" max="5826" width="15.85546875" style="6" customWidth="1"/>
    <col min="5827" max="5827" width="17.42578125" style="6" customWidth="1"/>
    <col min="5828" max="5828" width="15.85546875" style="6" customWidth="1"/>
    <col min="5829" max="5829" width="16" style="6" customWidth="1"/>
    <col min="5830" max="5830" width="16.5703125" style="6" customWidth="1"/>
    <col min="5831" max="5831" width="18" style="6" customWidth="1"/>
    <col min="5832" max="5833" width="14.7109375" style="6" customWidth="1"/>
    <col min="5834" max="5834" width="12.85546875" style="6" customWidth="1"/>
    <col min="5835" max="5835" width="31.5703125" style="6" customWidth="1"/>
    <col min="5836" max="5836" width="15" style="6" customWidth="1"/>
    <col min="5837" max="5837" width="13" style="6" customWidth="1"/>
    <col min="5838" max="5838" width="26.85546875" style="6" customWidth="1"/>
    <col min="5839" max="6074" width="9.140625" style="6"/>
    <col min="6075" max="6075" width="42.42578125" style="6" customWidth="1"/>
    <col min="6076" max="6076" width="27.42578125" style="6" customWidth="1"/>
    <col min="6077" max="6078" width="9.140625" style="6"/>
    <col min="6079" max="6079" width="10.5703125" style="6" customWidth="1"/>
    <col min="6080" max="6081" width="0" style="6" hidden="1" customWidth="1"/>
    <col min="6082" max="6082" width="15.85546875" style="6" customWidth="1"/>
    <col min="6083" max="6083" width="17.42578125" style="6" customWidth="1"/>
    <col min="6084" max="6084" width="15.85546875" style="6" customWidth="1"/>
    <col min="6085" max="6085" width="16" style="6" customWidth="1"/>
    <col min="6086" max="6086" width="16.5703125" style="6" customWidth="1"/>
    <col min="6087" max="6087" width="18" style="6" customWidth="1"/>
    <col min="6088" max="6089" width="14.7109375" style="6" customWidth="1"/>
    <col min="6090" max="6090" width="12.85546875" style="6" customWidth="1"/>
    <col min="6091" max="6091" width="31.5703125" style="6" customWidth="1"/>
    <col min="6092" max="6092" width="15" style="6" customWidth="1"/>
    <col min="6093" max="6093" width="13" style="6" customWidth="1"/>
    <col min="6094" max="6094" width="26.85546875" style="6" customWidth="1"/>
    <col min="6095" max="6330" width="9.140625" style="6"/>
    <col min="6331" max="6331" width="42.42578125" style="6" customWidth="1"/>
    <col min="6332" max="6332" width="27.42578125" style="6" customWidth="1"/>
    <col min="6333" max="6334" width="9.140625" style="6"/>
    <col min="6335" max="6335" width="10.5703125" style="6" customWidth="1"/>
    <col min="6336" max="6337" width="0" style="6" hidden="1" customWidth="1"/>
    <col min="6338" max="6338" width="15.85546875" style="6" customWidth="1"/>
    <col min="6339" max="6339" width="17.42578125" style="6" customWidth="1"/>
    <col min="6340" max="6340" width="15.85546875" style="6" customWidth="1"/>
    <col min="6341" max="6341" width="16" style="6" customWidth="1"/>
    <col min="6342" max="6342" width="16.5703125" style="6" customWidth="1"/>
    <col min="6343" max="6343" width="18" style="6" customWidth="1"/>
    <col min="6344" max="6345" width="14.7109375" style="6" customWidth="1"/>
    <col min="6346" max="6346" width="12.85546875" style="6" customWidth="1"/>
    <col min="6347" max="6347" width="31.5703125" style="6" customWidth="1"/>
    <col min="6348" max="6348" width="15" style="6" customWidth="1"/>
    <col min="6349" max="6349" width="13" style="6" customWidth="1"/>
    <col min="6350" max="6350" width="26.85546875" style="6" customWidth="1"/>
    <col min="6351" max="6586" width="9.140625" style="6"/>
    <col min="6587" max="6587" width="42.42578125" style="6" customWidth="1"/>
    <col min="6588" max="6588" width="27.42578125" style="6" customWidth="1"/>
    <col min="6589" max="6590" width="9.140625" style="6"/>
    <col min="6591" max="6591" width="10.5703125" style="6" customWidth="1"/>
    <col min="6592" max="6593" width="0" style="6" hidden="1" customWidth="1"/>
    <col min="6594" max="6594" width="15.85546875" style="6" customWidth="1"/>
    <col min="6595" max="6595" width="17.42578125" style="6" customWidth="1"/>
    <col min="6596" max="6596" width="15.85546875" style="6" customWidth="1"/>
    <col min="6597" max="6597" width="16" style="6" customWidth="1"/>
    <col min="6598" max="6598" width="16.5703125" style="6" customWidth="1"/>
    <col min="6599" max="6599" width="18" style="6" customWidth="1"/>
    <col min="6600" max="6601" width="14.7109375" style="6" customWidth="1"/>
    <col min="6602" max="6602" width="12.85546875" style="6" customWidth="1"/>
    <col min="6603" max="6603" width="31.5703125" style="6" customWidth="1"/>
    <col min="6604" max="6604" width="15" style="6" customWidth="1"/>
    <col min="6605" max="6605" width="13" style="6" customWidth="1"/>
    <col min="6606" max="6606" width="26.85546875" style="6" customWidth="1"/>
    <col min="6607" max="6842" width="9.140625" style="6"/>
    <col min="6843" max="6843" width="42.42578125" style="6" customWidth="1"/>
    <col min="6844" max="6844" width="27.42578125" style="6" customWidth="1"/>
    <col min="6845" max="6846" width="9.140625" style="6"/>
    <col min="6847" max="6847" width="10.5703125" style="6" customWidth="1"/>
    <col min="6848" max="6849" width="0" style="6" hidden="1" customWidth="1"/>
    <col min="6850" max="6850" width="15.85546875" style="6" customWidth="1"/>
    <col min="6851" max="6851" width="17.42578125" style="6" customWidth="1"/>
    <col min="6852" max="6852" width="15.85546875" style="6" customWidth="1"/>
    <col min="6853" max="6853" width="16" style="6" customWidth="1"/>
    <col min="6854" max="6854" width="16.5703125" style="6" customWidth="1"/>
    <col min="6855" max="6855" width="18" style="6" customWidth="1"/>
    <col min="6856" max="6857" width="14.7109375" style="6" customWidth="1"/>
    <col min="6858" max="6858" width="12.85546875" style="6" customWidth="1"/>
    <col min="6859" max="6859" width="31.5703125" style="6" customWidth="1"/>
    <col min="6860" max="6860" width="15" style="6" customWidth="1"/>
    <col min="6861" max="6861" width="13" style="6" customWidth="1"/>
    <col min="6862" max="6862" width="26.85546875" style="6" customWidth="1"/>
    <col min="6863" max="7098" width="9.140625" style="6"/>
    <col min="7099" max="7099" width="42.42578125" style="6" customWidth="1"/>
    <col min="7100" max="7100" width="27.42578125" style="6" customWidth="1"/>
    <col min="7101" max="7102" width="9.140625" style="6"/>
    <col min="7103" max="7103" width="10.5703125" style="6" customWidth="1"/>
    <col min="7104" max="7105" width="0" style="6" hidden="1" customWidth="1"/>
    <col min="7106" max="7106" width="15.85546875" style="6" customWidth="1"/>
    <col min="7107" max="7107" width="17.42578125" style="6" customWidth="1"/>
    <col min="7108" max="7108" width="15.85546875" style="6" customWidth="1"/>
    <col min="7109" max="7109" width="16" style="6" customWidth="1"/>
    <col min="7110" max="7110" width="16.5703125" style="6" customWidth="1"/>
    <col min="7111" max="7111" width="18" style="6" customWidth="1"/>
    <col min="7112" max="7113" width="14.7109375" style="6" customWidth="1"/>
    <col min="7114" max="7114" width="12.85546875" style="6" customWidth="1"/>
    <col min="7115" max="7115" width="31.5703125" style="6" customWidth="1"/>
    <col min="7116" max="7116" width="15" style="6" customWidth="1"/>
    <col min="7117" max="7117" width="13" style="6" customWidth="1"/>
    <col min="7118" max="7118" width="26.85546875" style="6" customWidth="1"/>
    <col min="7119" max="7354" width="9.140625" style="6"/>
    <col min="7355" max="7355" width="42.42578125" style="6" customWidth="1"/>
    <col min="7356" max="7356" width="27.42578125" style="6" customWidth="1"/>
    <col min="7357" max="7358" width="9.140625" style="6"/>
    <col min="7359" max="7359" width="10.5703125" style="6" customWidth="1"/>
    <col min="7360" max="7361" width="0" style="6" hidden="1" customWidth="1"/>
    <col min="7362" max="7362" width="15.85546875" style="6" customWidth="1"/>
    <col min="7363" max="7363" width="17.42578125" style="6" customWidth="1"/>
    <col min="7364" max="7364" width="15.85546875" style="6" customWidth="1"/>
    <col min="7365" max="7365" width="16" style="6" customWidth="1"/>
    <col min="7366" max="7366" width="16.5703125" style="6" customWidth="1"/>
    <col min="7367" max="7367" width="18" style="6" customWidth="1"/>
    <col min="7368" max="7369" width="14.7109375" style="6" customWidth="1"/>
    <col min="7370" max="7370" width="12.85546875" style="6" customWidth="1"/>
    <col min="7371" max="7371" width="31.5703125" style="6" customWidth="1"/>
    <col min="7372" max="7372" width="15" style="6" customWidth="1"/>
    <col min="7373" max="7373" width="13" style="6" customWidth="1"/>
    <col min="7374" max="7374" width="26.85546875" style="6" customWidth="1"/>
    <col min="7375" max="7610" width="9.140625" style="6"/>
    <col min="7611" max="7611" width="42.42578125" style="6" customWidth="1"/>
    <col min="7612" max="7612" width="27.42578125" style="6" customWidth="1"/>
    <col min="7613" max="7614" width="9.140625" style="6"/>
    <col min="7615" max="7615" width="10.5703125" style="6" customWidth="1"/>
    <col min="7616" max="7617" width="0" style="6" hidden="1" customWidth="1"/>
    <col min="7618" max="7618" width="15.85546875" style="6" customWidth="1"/>
    <col min="7619" max="7619" width="17.42578125" style="6" customWidth="1"/>
    <col min="7620" max="7620" width="15.85546875" style="6" customWidth="1"/>
    <col min="7621" max="7621" width="16" style="6" customWidth="1"/>
    <col min="7622" max="7622" width="16.5703125" style="6" customWidth="1"/>
    <col min="7623" max="7623" width="18" style="6" customWidth="1"/>
    <col min="7624" max="7625" width="14.7109375" style="6" customWidth="1"/>
    <col min="7626" max="7626" width="12.85546875" style="6" customWidth="1"/>
    <col min="7627" max="7627" width="31.5703125" style="6" customWidth="1"/>
    <col min="7628" max="7628" width="15" style="6" customWidth="1"/>
    <col min="7629" max="7629" width="13" style="6" customWidth="1"/>
    <col min="7630" max="7630" width="26.85546875" style="6" customWidth="1"/>
    <col min="7631" max="7866" width="9.140625" style="6"/>
    <col min="7867" max="7867" width="42.42578125" style="6" customWidth="1"/>
    <col min="7868" max="7868" width="27.42578125" style="6" customWidth="1"/>
    <col min="7869" max="7870" width="9.140625" style="6"/>
    <col min="7871" max="7871" width="10.5703125" style="6" customWidth="1"/>
    <col min="7872" max="7873" width="0" style="6" hidden="1" customWidth="1"/>
    <col min="7874" max="7874" width="15.85546875" style="6" customWidth="1"/>
    <col min="7875" max="7875" width="17.42578125" style="6" customWidth="1"/>
    <col min="7876" max="7876" width="15.85546875" style="6" customWidth="1"/>
    <col min="7877" max="7877" width="16" style="6" customWidth="1"/>
    <col min="7878" max="7878" width="16.5703125" style="6" customWidth="1"/>
    <col min="7879" max="7879" width="18" style="6" customWidth="1"/>
    <col min="7880" max="7881" width="14.7109375" style="6" customWidth="1"/>
    <col min="7882" max="7882" width="12.85546875" style="6" customWidth="1"/>
    <col min="7883" max="7883" width="31.5703125" style="6" customWidth="1"/>
    <col min="7884" max="7884" width="15" style="6" customWidth="1"/>
    <col min="7885" max="7885" width="13" style="6" customWidth="1"/>
    <col min="7886" max="7886" width="26.85546875" style="6" customWidth="1"/>
    <col min="7887" max="8122" width="9.140625" style="6"/>
    <col min="8123" max="8123" width="42.42578125" style="6" customWidth="1"/>
    <col min="8124" max="8124" width="27.42578125" style="6" customWidth="1"/>
    <col min="8125" max="8126" width="9.140625" style="6"/>
    <col min="8127" max="8127" width="10.5703125" style="6" customWidth="1"/>
    <col min="8128" max="8129" width="0" style="6" hidden="1" customWidth="1"/>
    <col min="8130" max="8130" width="15.85546875" style="6" customWidth="1"/>
    <col min="8131" max="8131" width="17.42578125" style="6" customWidth="1"/>
    <col min="8132" max="8132" width="15.85546875" style="6" customWidth="1"/>
    <col min="8133" max="8133" width="16" style="6" customWidth="1"/>
    <col min="8134" max="8134" width="16.5703125" style="6" customWidth="1"/>
    <col min="8135" max="8135" width="18" style="6" customWidth="1"/>
    <col min="8136" max="8137" width="14.7109375" style="6" customWidth="1"/>
    <col min="8138" max="8138" width="12.85546875" style="6" customWidth="1"/>
    <col min="8139" max="8139" width="31.5703125" style="6" customWidth="1"/>
    <col min="8140" max="8140" width="15" style="6" customWidth="1"/>
    <col min="8141" max="8141" width="13" style="6" customWidth="1"/>
    <col min="8142" max="8142" width="26.85546875" style="6" customWidth="1"/>
    <col min="8143" max="8378" width="9.140625" style="6"/>
    <col min="8379" max="8379" width="42.42578125" style="6" customWidth="1"/>
    <col min="8380" max="8380" width="27.42578125" style="6" customWidth="1"/>
    <col min="8381" max="8382" width="9.140625" style="6"/>
    <col min="8383" max="8383" width="10.5703125" style="6" customWidth="1"/>
    <col min="8384" max="8385" width="0" style="6" hidden="1" customWidth="1"/>
    <col min="8386" max="8386" width="15.85546875" style="6" customWidth="1"/>
    <col min="8387" max="8387" width="17.42578125" style="6" customWidth="1"/>
    <col min="8388" max="8388" width="15.85546875" style="6" customWidth="1"/>
    <col min="8389" max="8389" width="16" style="6" customWidth="1"/>
    <col min="8390" max="8390" width="16.5703125" style="6" customWidth="1"/>
    <col min="8391" max="8391" width="18" style="6" customWidth="1"/>
    <col min="8392" max="8393" width="14.7109375" style="6" customWidth="1"/>
    <col min="8394" max="8394" width="12.85546875" style="6" customWidth="1"/>
    <col min="8395" max="8395" width="31.5703125" style="6" customWidth="1"/>
    <col min="8396" max="8396" width="15" style="6" customWidth="1"/>
    <col min="8397" max="8397" width="13" style="6" customWidth="1"/>
    <col min="8398" max="8398" width="26.85546875" style="6" customWidth="1"/>
    <col min="8399" max="8634" width="9.140625" style="6"/>
    <col min="8635" max="8635" width="42.42578125" style="6" customWidth="1"/>
    <col min="8636" max="8636" width="27.42578125" style="6" customWidth="1"/>
    <col min="8637" max="8638" width="9.140625" style="6"/>
    <col min="8639" max="8639" width="10.5703125" style="6" customWidth="1"/>
    <col min="8640" max="8641" width="0" style="6" hidden="1" customWidth="1"/>
    <col min="8642" max="8642" width="15.85546875" style="6" customWidth="1"/>
    <col min="8643" max="8643" width="17.42578125" style="6" customWidth="1"/>
    <col min="8644" max="8644" width="15.85546875" style="6" customWidth="1"/>
    <col min="8645" max="8645" width="16" style="6" customWidth="1"/>
    <col min="8646" max="8646" width="16.5703125" style="6" customWidth="1"/>
    <col min="8647" max="8647" width="18" style="6" customWidth="1"/>
    <col min="8648" max="8649" width="14.7109375" style="6" customWidth="1"/>
    <col min="8650" max="8650" width="12.85546875" style="6" customWidth="1"/>
    <col min="8651" max="8651" width="31.5703125" style="6" customWidth="1"/>
    <col min="8652" max="8652" width="15" style="6" customWidth="1"/>
    <col min="8653" max="8653" width="13" style="6" customWidth="1"/>
    <col min="8654" max="8654" width="26.85546875" style="6" customWidth="1"/>
    <col min="8655" max="8890" width="9.140625" style="6"/>
    <col min="8891" max="8891" width="42.42578125" style="6" customWidth="1"/>
    <col min="8892" max="8892" width="27.42578125" style="6" customWidth="1"/>
    <col min="8893" max="8894" width="9.140625" style="6"/>
    <col min="8895" max="8895" width="10.5703125" style="6" customWidth="1"/>
    <col min="8896" max="8897" width="0" style="6" hidden="1" customWidth="1"/>
    <col min="8898" max="8898" width="15.85546875" style="6" customWidth="1"/>
    <col min="8899" max="8899" width="17.42578125" style="6" customWidth="1"/>
    <col min="8900" max="8900" width="15.85546875" style="6" customWidth="1"/>
    <col min="8901" max="8901" width="16" style="6" customWidth="1"/>
    <col min="8902" max="8902" width="16.5703125" style="6" customWidth="1"/>
    <col min="8903" max="8903" width="18" style="6" customWidth="1"/>
    <col min="8904" max="8905" width="14.7109375" style="6" customWidth="1"/>
    <col min="8906" max="8906" width="12.85546875" style="6" customWidth="1"/>
    <col min="8907" max="8907" width="31.5703125" style="6" customWidth="1"/>
    <col min="8908" max="8908" width="15" style="6" customWidth="1"/>
    <col min="8909" max="8909" width="13" style="6" customWidth="1"/>
    <col min="8910" max="8910" width="26.85546875" style="6" customWidth="1"/>
    <col min="8911" max="9146" width="9.140625" style="6"/>
    <col min="9147" max="9147" width="42.42578125" style="6" customWidth="1"/>
    <col min="9148" max="9148" width="27.42578125" style="6" customWidth="1"/>
    <col min="9149" max="9150" width="9.140625" style="6"/>
    <col min="9151" max="9151" width="10.5703125" style="6" customWidth="1"/>
    <col min="9152" max="9153" width="0" style="6" hidden="1" customWidth="1"/>
    <col min="9154" max="9154" width="15.85546875" style="6" customWidth="1"/>
    <col min="9155" max="9155" width="17.42578125" style="6" customWidth="1"/>
    <col min="9156" max="9156" width="15.85546875" style="6" customWidth="1"/>
    <col min="9157" max="9157" width="16" style="6" customWidth="1"/>
    <col min="9158" max="9158" width="16.5703125" style="6" customWidth="1"/>
    <col min="9159" max="9159" width="18" style="6" customWidth="1"/>
    <col min="9160" max="9161" width="14.7109375" style="6" customWidth="1"/>
    <col min="9162" max="9162" width="12.85546875" style="6" customWidth="1"/>
    <col min="9163" max="9163" width="31.5703125" style="6" customWidth="1"/>
    <col min="9164" max="9164" width="15" style="6" customWidth="1"/>
    <col min="9165" max="9165" width="13" style="6" customWidth="1"/>
    <col min="9166" max="9166" width="26.85546875" style="6" customWidth="1"/>
    <col min="9167" max="9402" width="9.140625" style="6"/>
    <col min="9403" max="9403" width="42.42578125" style="6" customWidth="1"/>
    <col min="9404" max="9404" width="27.42578125" style="6" customWidth="1"/>
    <col min="9405" max="9406" width="9.140625" style="6"/>
    <col min="9407" max="9407" width="10.5703125" style="6" customWidth="1"/>
    <col min="9408" max="9409" width="0" style="6" hidden="1" customWidth="1"/>
    <col min="9410" max="9410" width="15.85546875" style="6" customWidth="1"/>
    <col min="9411" max="9411" width="17.42578125" style="6" customWidth="1"/>
    <col min="9412" max="9412" width="15.85546875" style="6" customWidth="1"/>
    <col min="9413" max="9413" width="16" style="6" customWidth="1"/>
    <col min="9414" max="9414" width="16.5703125" style="6" customWidth="1"/>
    <col min="9415" max="9415" width="18" style="6" customWidth="1"/>
    <col min="9416" max="9417" width="14.7109375" style="6" customWidth="1"/>
    <col min="9418" max="9418" width="12.85546875" style="6" customWidth="1"/>
    <col min="9419" max="9419" width="31.5703125" style="6" customWidth="1"/>
    <col min="9420" max="9420" width="15" style="6" customWidth="1"/>
    <col min="9421" max="9421" width="13" style="6" customWidth="1"/>
    <col min="9422" max="9422" width="26.85546875" style="6" customWidth="1"/>
    <col min="9423" max="9658" width="9.140625" style="6"/>
    <col min="9659" max="9659" width="42.42578125" style="6" customWidth="1"/>
    <col min="9660" max="9660" width="27.42578125" style="6" customWidth="1"/>
    <col min="9661" max="9662" width="9.140625" style="6"/>
    <col min="9663" max="9663" width="10.5703125" style="6" customWidth="1"/>
    <col min="9664" max="9665" width="0" style="6" hidden="1" customWidth="1"/>
    <col min="9666" max="9666" width="15.85546875" style="6" customWidth="1"/>
    <col min="9667" max="9667" width="17.42578125" style="6" customWidth="1"/>
    <col min="9668" max="9668" width="15.85546875" style="6" customWidth="1"/>
    <col min="9669" max="9669" width="16" style="6" customWidth="1"/>
    <col min="9670" max="9670" width="16.5703125" style="6" customWidth="1"/>
    <col min="9671" max="9671" width="18" style="6" customWidth="1"/>
    <col min="9672" max="9673" width="14.7109375" style="6" customWidth="1"/>
    <col min="9674" max="9674" width="12.85546875" style="6" customWidth="1"/>
    <col min="9675" max="9675" width="31.5703125" style="6" customWidth="1"/>
    <col min="9676" max="9676" width="15" style="6" customWidth="1"/>
    <col min="9677" max="9677" width="13" style="6" customWidth="1"/>
    <col min="9678" max="9678" width="26.85546875" style="6" customWidth="1"/>
    <col min="9679" max="9914" width="9.140625" style="6"/>
    <col min="9915" max="9915" width="42.42578125" style="6" customWidth="1"/>
    <col min="9916" max="9916" width="27.42578125" style="6" customWidth="1"/>
    <col min="9917" max="9918" width="9.140625" style="6"/>
    <col min="9919" max="9919" width="10.5703125" style="6" customWidth="1"/>
    <col min="9920" max="9921" width="0" style="6" hidden="1" customWidth="1"/>
    <col min="9922" max="9922" width="15.85546875" style="6" customWidth="1"/>
    <col min="9923" max="9923" width="17.42578125" style="6" customWidth="1"/>
    <col min="9924" max="9924" width="15.85546875" style="6" customWidth="1"/>
    <col min="9925" max="9925" width="16" style="6" customWidth="1"/>
    <col min="9926" max="9926" width="16.5703125" style="6" customWidth="1"/>
    <col min="9927" max="9927" width="18" style="6" customWidth="1"/>
    <col min="9928" max="9929" width="14.7109375" style="6" customWidth="1"/>
    <col min="9930" max="9930" width="12.85546875" style="6" customWidth="1"/>
    <col min="9931" max="9931" width="31.5703125" style="6" customWidth="1"/>
    <col min="9932" max="9932" width="15" style="6" customWidth="1"/>
    <col min="9933" max="9933" width="13" style="6" customWidth="1"/>
    <col min="9934" max="9934" width="26.85546875" style="6" customWidth="1"/>
    <col min="9935" max="10170" width="9.140625" style="6"/>
    <col min="10171" max="10171" width="42.42578125" style="6" customWidth="1"/>
    <col min="10172" max="10172" width="27.42578125" style="6" customWidth="1"/>
    <col min="10173" max="10174" width="9.140625" style="6"/>
    <col min="10175" max="10175" width="10.5703125" style="6" customWidth="1"/>
    <col min="10176" max="10177" width="0" style="6" hidden="1" customWidth="1"/>
    <col min="10178" max="10178" width="15.85546875" style="6" customWidth="1"/>
    <col min="10179" max="10179" width="17.42578125" style="6" customWidth="1"/>
    <col min="10180" max="10180" width="15.85546875" style="6" customWidth="1"/>
    <col min="10181" max="10181" width="16" style="6" customWidth="1"/>
    <col min="10182" max="10182" width="16.5703125" style="6" customWidth="1"/>
    <col min="10183" max="10183" width="18" style="6" customWidth="1"/>
    <col min="10184" max="10185" width="14.7109375" style="6" customWidth="1"/>
    <col min="10186" max="10186" width="12.85546875" style="6" customWidth="1"/>
    <col min="10187" max="10187" width="31.5703125" style="6" customWidth="1"/>
    <col min="10188" max="10188" width="15" style="6" customWidth="1"/>
    <col min="10189" max="10189" width="13" style="6" customWidth="1"/>
    <col min="10190" max="10190" width="26.85546875" style="6" customWidth="1"/>
    <col min="10191" max="10426" width="9.140625" style="6"/>
    <col min="10427" max="10427" width="42.42578125" style="6" customWidth="1"/>
    <col min="10428" max="10428" width="27.42578125" style="6" customWidth="1"/>
    <col min="10429" max="10430" width="9.140625" style="6"/>
    <col min="10431" max="10431" width="10.5703125" style="6" customWidth="1"/>
    <col min="10432" max="10433" width="0" style="6" hidden="1" customWidth="1"/>
    <col min="10434" max="10434" width="15.85546875" style="6" customWidth="1"/>
    <col min="10435" max="10435" width="17.42578125" style="6" customWidth="1"/>
    <col min="10436" max="10436" width="15.85546875" style="6" customWidth="1"/>
    <col min="10437" max="10437" width="16" style="6" customWidth="1"/>
    <col min="10438" max="10438" width="16.5703125" style="6" customWidth="1"/>
    <col min="10439" max="10439" width="18" style="6" customWidth="1"/>
    <col min="10440" max="10441" width="14.7109375" style="6" customWidth="1"/>
    <col min="10442" max="10442" width="12.85546875" style="6" customWidth="1"/>
    <col min="10443" max="10443" width="31.5703125" style="6" customWidth="1"/>
    <col min="10444" max="10444" width="15" style="6" customWidth="1"/>
    <col min="10445" max="10445" width="13" style="6" customWidth="1"/>
    <col min="10446" max="10446" width="26.85546875" style="6" customWidth="1"/>
    <col min="10447" max="10682" width="9.140625" style="6"/>
    <col min="10683" max="10683" width="42.42578125" style="6" customWidth="1"/>
    <col min="10684" max="10684" width="27.42578125" style="6" customWidth="1"/>
    <col min="10685" max="10686" width="9.140625" style="6"/>
    <col min="10687" max="10687" width="10.5703125" style="6" customWidth="1"/>
    <col min="10688" max="10689" width="0" style="6" hidden="1" customWidth="1"/>
    <col min="10690" max="10690" width="15.85546875" style="6" customWidth="1"/>
    <col min="10691" max="10691" width="17.42578125" style="6" customWidth="1"/>
    <col min="10692" max="10692" width="15.85546875" style="6" customWidth="1"/>
    <col min="10693" max="10693" width="16" style="6" customWidth="1"/>
    <col min="10694" max="10694" width="16.5703125" style="6" customWidth="1"/>
    <col min="10695" max="10695" width="18" style="6" customWidth="1"/>
    <col min="10696" max="10697" width="14.7109375" style="6" customWidth="1"/>
    <col min="10698" max="10698" width="12.85546875" style="6" customWidth="1"/>
    <col min="10699" max="10699" width="31.5703125" style="6" customWidth="1"/>
    <col min="10700" max="10700" width="15" style="6" customWidth="1"/>
    <col min="10701" max="10701" width="13" style="6" customWidth="1"/>
    <col min="10702" max="10702" width="26.85546875" style="6" customWidth="1"/>
    <col min="10703" max="10938" width="9.140625" style="6"/>
    <col min="10939" max="10939" width="42.42578125" style="6" customWidth="1"/>
    <col min="10940" max="10940" width="27.42578125" style="6" customWidth="1"/>
    <col min="10941" max="10942" width="9.140625" style="6"/>
    <col min="10943" max="10943" width="10.5703125" style="6" customWidth="1"/>
    <col min="10944" max="10945" width="0" style="6" hidden="1" customWidth="1"/>
    <col min="10946" max="10946" width="15.85546875" style="6" customWidth="1"/>
    <col min="10947" max="10947" width="17.42578125" style="6" customWidth="1"/>
    <col min="10948" max="10948" width="15.85546875" style="6" customWidth="1"/>
    <col min="10949" max="10949" width="16" style="6" customWidth="1"/>
    <col min="10950" max="10950" width="16.5703125" style="6" customWidth="1"/>
    <col min="10951" max="10951" width="18" style="6" customWidth="1"/>
    <col min="10952" max="10953" width="14.7109375" style="6" customWidth="1"/>
    <col min="10954" max="10954" width="12.85546875" style="6" customWidth="1"/>
    <col min="10955" max="10955" width="31.5703125" style="6" customWidth="1"/>
    <col min="10956" max="10956" width="15" style="6" customWidth="1"/>
    <col min="10957" max="10957" width="13" style="6" customWidth="1"/>
    <col min="10958" max="10958" width="26.85546875" style="6" customWidth="1"/>
    <col min="10959" max="11194" width="9.140625" style="6"/>
    <col min="11195" max="11195" width="42.42578125" style="6" customWidth="1"/>
    <col min="11196" max="11196" width="27.42578125" style="6" customWidth="1"/>
    <col min="11197" max="11198" width="9.140625" style="6"/>
    <col min="11199" max="11199" width="10.5703125" style="6" customWidth="1"/>
    <col min="11200" max="11201" width="0" style="6" hidden="1" customWidth="1"/>
    <col min="11202" max="11202" width="15.85546875" style="6" customWidth="1"/>
    <col min="11203" max="11203" width="17.42578125" style="6" customWidth="1"/>
    <col min="11204" max="11204" width="15.85546875" style="6" customWidth="1"/>
    <col min="11205" max="11205" width="16" style="6" customWidth="1"/>
    <col min="11206" max="11206" width="16.5703125" style="6" customWidth="1"/>
    <col min="11207" max="11207" width="18" style="6" customWidth="1"/>
    <col min="11208" max="11209" width="14.7109375" style="6" customWidth="1"/>
    <col min="11210" max="11210" width="12.85546875" style="6" customWidth="1"/>
    <col min="11211" max="11211" width="31.5703125" style="6" customWidth="1"/>
    <col min="11212" max="11212" width="15" style="6" customWidth="1"/>
    <col min="11213" max="11213" width="13" style="6" customWidth="1"/>
    <col min="11214" max="11214" width="26.85546875" style="6" customWidth="1"/>
    <col min="11215" max="11450" width="9.140625" style="6"/>
    <col min="11451" max="11451" width="42.42578125" style="6" customWidth="1"/>
    <col min="11452" max="11452" width="27.42578125" style="6" customWidth="1"/>
    <col min="11453" max="11454" width="9.140625" style="6"/>
    <col min="11455" max="11455" width="10.5703125" style="6" customWidth="1"/>
    <col min="11456" max="11457" width="0" style="6" hidden="1" customWidth="1"/>
    <col min="11458" max="11458" width="15.85546875" style="6" customWidth="1"/>
    <col min="11459" max="11459" width="17.42578125" style="6" customWidth="1"/>
    <col min="11460" max="11460" width="15.85546875" style="6" customWidth="1"/>
    <col min="11461" max="11461" width="16" style="6" customWidth="1"/>
    <col min="11462" max="11462" width="16.5703125" style="6" customWidth="1"/>
    <col min="11463" max="11463" width="18" style="6" customWidth="1"/>
    <col min="11464" max="11465" width="14.7109375" style="6" customWidth="1"/>
    <col min="11466" max="11466" width="12.85546875" style="6" customWidth="1"/>
    <col min="11467" max="11467" width="31.5703125" style="6" customWidth="1"/>
    <col min="11468" max="11468" width="15" style="6" customWidth="1"/>
    <col min="11469" max="11469" width="13" style="6" customWidth="1"/>
    <col min="11470" max="11470" width="26.85546875" style="6" customWidth="1"/>
    <col min="11471" max="11706" width="9.140625" style="6"/>
    <col min="11707" max="11707" width="42.42578125" style="6" customWidth="1"/>
    <col min="11708" max="11708" width="27.42578125" style="6" customWidth="1"/>
    <col min="11709" max="11710" width="9.140625" style="6"/>
    <col min="11711" max="11711" width="10.5703125" style="6" customWidth="1"/>
    <col min="11712" max="11713" width="0" style="6" hidden="1" customWidth="1"/>
    <col min="11714" max="11714" width="15.85546875" style="6" customWidth="1"/>
    <col min="11715" max="11715" width="17.42578125" style="6" customWidth="1"/>
    <col min="11716" max="11716" width="15.85546875" style="6" customWidth="1"/>
    <col min="11717" max="11717" width="16" style="6" customWidth="1"/>
    <col min="11718" max="11718" width="16.5703125" style="6" customWidth="1"/>
    <col min="11719" max="11719" width="18" style="6" customWidth="1"/>
    <col min="11720" max="11721" width="14.7109375" style="6" customWidth="1"/>
    <col min="11722" max="11722" width="12.85546875" style="6" customWidth="1"/>
    <col min="11723" max="11723" width="31.5703125" style="6" customWidth="1"/>
    <col min="11724" max="11724" width="15" style="6" customWidth="1"/>
    <col min="11725" max="11725" width="13" style="6" customWidth="1"/>
    <col min="11726" max="11726" width="26.85546875" style="6" customWidth="1"/>
    <col min="11727" max="11962" width="9.140625" style="6"/>
    <col min="11963" max="11963" width="42.42578125" style="6" customWidth="1"/>
    <col min="11964" max="11964" width="27.42578125" style="6" customWidth="1"/>
    <col min="11965" max="11966" width="9.140625" style="6"/>
    <col min="11967" max="11967" width="10.5703125" style="6" customWidth="1"/>
    <col min="11968" max="11969" width="0" style="6" hidden="1" customWidth="1"/>
    <col min="11970" max="11970" width="15.85546875" style="6" customWidth="1"/>
    <col min="11971" max="11971" width="17.42578125" style="6" customWidth="1"/>
    <col min="11972" max="11972" width="15.85546875" style="6" customWidth="1"/>
    <col min="11973" max="11973" width="16" style="6" customWidth="1"/>
    <col min="11974" max="11974" width="16.5703125" style="6" customWidth="1"/>
    <col min="11975" max="11975" width="18" style="6" customWidth="1"/>
    <col min="11976" max="11977" width="14.7109375" style="6" customWidth="1"/>
    <col min="11978" max="11978" width="12.85546875" style="6" customWidth="1"/>
    <col min="11979" max="11979" width="31.5703125" style="6" customWidth="1"/>
    <col min="11980" max="11980" width="15" style="6" customWidth="1"/>
    <col min="11981" max="11981" width="13" style="6" customWidth="1"/>
    <col min="11982" max="11982" width="26.85546875" style="6" customWidth="1"/>
    <col min="11983" max="12218" width="9.140625" style="6"/>
    <col min="12219" max="12219" width="42.42578125" style="6" customWidth="1"/>
    <col min="12220" max="12220" width="27.42578125" style="6" customWidth="1"/>
    <col min="12221" max="12222" width="9.140625" style="6"/>
    <col min="12223" max="12223" width="10.5703125" style="6" customWidth="1"/>
    <col min="12224" max="12225" width="0" style="6" hidden="1" customWidth="1"/>
    <col min="12226" max="12226" width="15.85546875" style="6" customWidth="1"/>
    <col min="12227" max="12227" width="17.42578125" style="6" customWidth="1"/>
    <col min="12228" max="12228" width="15.85546875" style="6" customWidth="1"/>
    <col min="12229" max="12229" width="16" style="6" customWidth="1"/>
    <col min="12230" max="12230" width="16.5703125" style="6" customWidth="1"/>
    <col min="12231" max="12231" width="18" style="6" customWidth="1"/>
    <col min="12232" max="12233" width="14.7109375" style="6" customWidth="1"/>
    <col min="12234" max="12234" width="12.85546875" style="6" customWidth="1"/>
    <col min="12235" max="12235" width="31.5703125" style="6" customWidth="1"/>
    <col min="12236" max="12236" width="15" style="6" customWidth="1"/>
    <col min="12237" max="12237" width="13" style="6" customWidth="1"/>
    <col min="12238" max="12238" width="26.85546875" style="6" customWidth="1"/>
    <col min="12239" max="12474" width="9.140625" style="6"/>
    <col min="12475" max="12475" width="42.42578125" style="6" customWidth="1"/>
    <col min="12476" max="12476" width="27.42578125" style="6" customWidth="1"/>
    <col min="12477" max="12478" width="9.140625" style="6"/>
    <col min="12479" max="12479" width="10.5703125" style="6" customWidth="1"/>
    <col min="12480" max="12481" width="0" style="6" hidden="1" customWidth="1"/>
    <col min="12482" max="12482" width="15.85546875" style="6" customWidth="1"/>
    <col min="12483" max="12483" width="17.42578125" style="6" customWidth="1"/>
    <col min="12484" max="12484" width="15.85546875" style="6" customWidth="1"/>
    <col min="12485" max="12485" width="16" style="6" customWidth="1"/>
    <col min="12486" max="12486" width="16.5703125" style="6" customWidth="1"/>
    <col min="12487" max="12487" width="18" style="6" customWidth="1"/>
    <col min="12488" max="12489" width="14.7109375" style="6" customWidth="1"/>
    <col min="12490" max="12490" width="12.85546875" style="6" customWidth="1"/>
    <col min="12491" max="12491" width="31.5703125" style="6" customWidth="1"/>
    <col min="12492" max="12492" width="15" style="6" customWidth="1"/>
    <col min="12493" max="12493" width="13" style="6" customWidth="1"/>
    <col min="12494" max="12494" width="26.85546875" style="6" customWidth="1"/>
    <col min="12495" max="12730" width="9.140625" style="6"/>
    <col min="12731" max="12731" width="42.42578125" style="6" customWidth="1"/>
    <col min="12732" max="12732" width="27.42578125" style="6" customWidth="1"/>
    <col min="12733" max="12734" width="9.140625" style="6"/>
    <col min="12735" max="12735" width="10.5703125" style="6" customWidth="1"/>
    <col min="12736" max="12737" width="0" style="6" hidden="1" customWidth="1"/>
    <col min="12738" max="12738" width="15.85546875" style="6" customWidth="1"/>
    <col min="12739" max="12739" width="17.42578125" style="6" customWidth="1"/>
    <col min="12740" max="12740" width="15.85546875" style="6" customWidth="1"/>
    <col min="12741" max="12741" width="16" style="6" customWidth="1"/>
    <col min="12742" max="12742" width="16.5703125" style="6" customWidth="1"/>
    <col min="12743" max="12743" width="18" style="6" customWidth="1"/>
    <col min="12744" max="12745" width="14.7109375" style="6" customWidth="1"/>
    <col min="12746" max="12746" width="12.85546875" style="6" customWidth="1"/>
    <col min="12747" max="12747" width="31.5703125" style="6" customWidth="1"/>
    <col min="12748" max="12748" width="15" style="6" customWidth="1"/>
    <col min="12749" max="12749" width="13" style="6" customWidth="1"/>
    <col min="12750" max="12750" width="26.85546875" style="6" customWidth="1"/>
    <col min="12751" max="12986" width="9.140625" style="6"/>
    <col min="12987" max="12987" width="42.42578125" style="6" customWidth="1"/>
    <col min="12988" max="12988" width="27.42578125" style="6" customWidth="1"/>
    <col min="12989" max="12990" width="9.140625" style="6"/>
    <col min="12991" max="12991" width="10.5703125" style="6" customWidth="1"/>
    <col min="12992" max="12993" width="0" style="6" hidden="1" customWidth="1"/>
    <col min="12994" max="12994" width="15.85546875" style="6" customWidth="1"/>
    <col min="12995" max="12995" width="17.42578125" style="6" customWidth="1"/>
    <col min="12996" max="12996" width="15.85546875" style="6" customWidth="1"/>
    <col min="12997" max="12997" width="16" style="6" customWidth="1"/>
    <col min="12998" max="12998" width="16.5703125" style="6" customWidth="1"/>
    <col min="12999" max="12999" width="18" style="6" customWidth="1"/>
    <col min="13000" max="13001" width="14.7109375" style="6" customWidth="1"/>
    <col min="13002" max="13002" width="12.85546875" style="6" customWidth="1"/>
    <col min="13003" max="13003" width="31.5703125" style="6" customWidth="1"/>
    <col min="13004" max="13004" width="15" style="6" customWidth="1"/>
    <col min="13005" max="13005" width="13" style="6" customWidth="1"/>
    <col min="13006" max="13006" width="26.85546875" style="6" customWidth="1"/>
    <col min="13007" max="13242" width="9.140625" style="6"/>
    <col min="13243" max="13243" width="42.42578125" style="6" customWidth="1"/>
    <col min="13244" max="13244" width="27.42578125" style="6" customWidth="1"/>
    <col min="13245" max="13246" width="9.140625" style="6"/>
    <col min="13247" max="13247" width="10.5703125" style="6" customWidth="1"/>
    <col min="13248" max="13249" width="0" style="6" hidden="1" customWidth="1"/>
    <col min="13250" max="13250" width="15.85546875" style="6" customWidth="1"/>
    <col min="13251" max="13251" width="17.42578125" style="6" customWidth="1"/>
    <col min="13252" max="13252" width="15.85546875" style="6" customWidth="1"/>
    <col min="13253" max="13253" width="16" style="6" customWidth="1"/>
    <col min="13254" max="13254" width="16.5703125" style="6" customWidth="1"/>
    <col min="13255" max="13255" width="18" style="6" customWidth="1"/>
    <col min="13256" max="13257" width="14.7109375" style="6" customWidth="1"/>
    <col min="13258" max="13258" width="12.85546875" style="6" customWidth="1"/>
    <col min="13259" max="13259" width="31.5703125" style="6" customWidth="1"/>
    <col min="13260" max="13260" width="15" style="6" customWidth="1"/>
    <col min="13261" max="13261" width="13" style="6" customWidth="1"/>
    <col min="13262" max="13262" width="26.85546875" style="6" customWidth="1"/>
    <col min="13263" max="13498" width="9.140625" style="6"/>
    <col min="13499" max="13499" width="42.42578125" style="6" customWidth="1"/>
    <col min="13500" max="13500" width="27.42578125" style="6" customWidth="1"/>
    <col min="13501" max="13502" width="9.140625" style="6"/>
    <col min="13503" max="13503" width="10.5703125" style="6" customWidth="1"/>
    <col min="13504" max="13505" width="0" style="6" hidden="1" customWidth="1"/>
    <col min="13506" max="13506" width="15.85546875" style="6" customWidth="1"/>
    <col min="13507" max="13507" width="17.42578125" style="6" customWidth="1"/>
    <col min="13508" max="13508" width="15.85546875" style="6" customWidth="1"/>
    <col min="13509" max="13509" width="16" style="6" customWidth="1"/>
    <col min="13510" max="13510" width="16.5703125" style="6" customWidth="1"/>
    <col min="13511" max="13511" width="18" style="6" customWidth="1"/>
    <col min="13512" max="13513" width="14.7109375" style="6" customWidth="1"/>
    <col min="13514" max="13514" width="12.85546875" style="6" customWidth="1"/>
    <col min="13515" max="13515" width="31.5703125" style="6" customWidth="1"/>
    <col min="13516" max="13516" width="15" style="6" customWidth="1"/>
    <col min="13517" max="13517" width="13" style="6" customWidth="1"/>
    <col min="13518" max="13518" width="26.85546875" style="6" customWidth="1"/>
    <col min="13519" max="13754" width="9.140625" style="6"/>
    <col min="13755" max="13755" width="42.42578125" style="6" customWidth="1"/>
    <col min="13756" max="13756" width="27.42578125" style="6" customWidth="1"/>
    <col min="13757" max="13758" width="9.140625" style="6"/>
    <col min="13759" max="13759" width="10.5703125" style="6" customWidth="1"/>
    <col min="13760" max="13761" width="0" style="6" hidden="1" customWidth="1"/>
    <col min="13762" max="13762" width="15.85546875" style="6" customWidth="1"/>
    <col min="13763" max="13763" width="17.42578125" style="6" customWidth="1"/>
    <col min="13764" max="13764" width="15.85546875" style="6" customWidth="1"/>
    <col min="13765" max="13765" width="16" style="6" customWidth="1"/>
    <col min="13766" max="13766" width="16.5703125" style="6" customWidth="1"/>
    <col min="13767" max="13767" width="18" style="6" customWidth="1"/>
    <col min="13768" max="13769" width="14.7109375" style="6" customWidth="1"/>
    <col min="13770" max="13770" width="12.85546875" style="6" customWidth="1"/>
    <col min="13771" max="13771" width="31.5703125" style="6" customWidth="1"/>
    <col min="13772" max="13772" width="15" style="6" customWidth="1"/>
    <col min="13773" max="13773" width="13" style="6" customWidth="1"/>
    <col min="13774" max="13774" width="26.85546875" style="6" customWidth="1"/>
    <col min="13775" max="14010" width="9.140625" style="6"/>
    <col min="14011" max="14011" width="42.42578125" style="6" customWidth="1"/>
    <col min="14012" max="14012" width="27.42578125" style="6" customWidth="1"/>
    <col min="14013" max="14014" width="9.140625" style="6"/>
    <col min="14015" max="14015" width="10.5703125" style="6" customWidth="1"/>
    <col min="14016" max="14017" width="0" style="6" hidden="1" customWidth="1"/>
    <col min="14018" max="14018" width="15.85546875" style="6" customWidth="1"/>
    <col min="14019" max="14019" width="17.42578125" style="6" customWidth="1"/>
    <col min="14020" max="14020" width="15.85546875" style="6" customWidth="1"/>
    <col min="14021" max="14021" width="16" style="6" customWidth="1"/>
    <col min="14022" max="14022" width="16.5703125" style="6" customWidth="1"/>
    <col min="14023" max="14023" width="18" style="6" customWidth="1"/>
    <col min="14024" max="14025" width="14.7109375" style="6" customWidth="1"/>
    <col min="14026" max="14026" width="12.85546875" style="6" customWidth="1"/>
    <col min="14027" max="14027" width="31.5703125" style="6" customWidth="1"/>
    <col min="14028" max="14028" width="15" style="6" customWidth="1"/>
    <col min="14029" max="14029" width="13" style="6" customWidth="1"/>
    <col min="14030" max="14030" width="26.85546875" style="6" customWidth="1"/>
    <col min="14031" max="14266" width="9.140625" style="6"/>
    <col min="14267" max="14267" width="42.42578125" style="6" customWidth="1"/>
    <col min="14268" max="14268" width="27.42578125" style="6" customWidth="1"/>
    <col min="14269" max="14270" width="9.140625" style="6"/>
    <col min="14271" max="14271" width="10.5703125" style="6" customWidth="1"/>
    <col min="14272" max="14273" width="0" style="6" hidden="1" customWidth="1"/>
    <col min="14274" max="14274" width="15.85546875" style="6" customWidth="1"/>
    <col min="14275" max="14275" width="17.42578125" style="6" customWidth="1"/>
    <col min="14276" max="14276" width="15.85546875" style="6" customWidth="1"/>
    <col min="14277" max="14277" width="16" style="6" customWidth="1"/>
    <col min="14278" max="14278" width="16.5703125" style="6" customWidth="1"/>
    <col min="14279" max="14279" width="18" style="6" customWidth="1"/>
    <col min="14280" max="14281" width="14.7109375" style="6" customWidth="1"/>
    <col min="14282" max="14282" width="12.85546875" style="6" customWidth="1"/>
    <col min="14283" max="14283" width="31.5703125" style="6" customWidth="1"/>
    <col min="14284" max="14284" width="15" style="6" customWidth="1"/>
    <col min="14285" max="14285" width="13" style="6" customWidth="1"/>
    <col min="14286" max="14286" width="26.85546875" style="6" customWidth="1"/>
    <col min="14287" max="14522" width="9.140625" style="6"/>
    <col min="14523" max="14523" width="42.42578125" style="6" customWidth="1"/>
    <col min="14524" max="14524" width="27.42578125" style="6" customWidth="1"/>
    <col min="14525" max="14526" width="9.140625" style="6"/>
    <col min="14527" max="14527" width="10.5703125" style="6" customWidth="1"/>
    <col min="14528" max="14529" width="0" style="6" hidden="1" customWidth="1"/>
    <col min="14530" max="14530" width="15.85546875" style="6" customWidth="1"/>
    <col min="14531" max="14531" width="17.42578125" style="6" customWidth="1"/>
    <col min="14532" max="14532" width="15.85546875" style="6" customWidth="1"/>
    <col min="14533" max="14533" width="16" style="6" customWidth="1"/>
    <col min="14534" max="14534" width="16.5703125" style="6" customWidth="1"/>
    <col min="14535" max="14535" width="18" style="6" customWidth="1"/>
    <col min="14536" max="14537" width="14.7109375" style="6" customWidth="1"/>
    <col min="14538" max="14538" width="12.85546875" style="6" customWidth="1"/>
    <col min="14539" max="14539" width="31.5703125" style="6" customWidth="1"/>
    <col min="14540" max="14540" width="15" style="6" customWidth="1"/>
    <col min="14541" max="14541" width="13" style="6" customWidth="1"/>
    <col min="14542" max="14542" width="26.85546875" style="6" customWidth="1"/>
    <col min="14543" max="14778" width="9.140625" style="6"/>
    <col min="14779" max="14779" width="42.42578125" style="6" customWidth="1"/>
    <col min="14780" max="14780" width="27.42578125" style="6" customWidth="1"/>
    <col min="14781" max="14782" width="9.140625" style="6"/>
    <col min="14783" max="14783" width="10.5703125" style="6" customWidth="1"/>
    <col min="14784" max="14785" width="0" style="6" hidden="1" customWidth="1"/>
    <col min="14786" max="14786" width="15.85546875" style="6" customWidth="1"/>
    <col min="14787" max="14787" width="17.42578125" style="6" customWidth="1"/>
    <col min="14788" max="14788" width="15.85546875" style="6" customWidth="1"/>
    <col min="14789" max="14789" width="16" style="6" customWidth="1"/>
    <col min="14790" max="14790" width="16.5703125" style="6" customWidth="1"/>
    <col min="14791" max="14791" width="18" style="6" customWidth="1"/>
    <col min="14792" max="14793" width="14.7109375" style="6" customWidth="1"/>
    <col min="14794" max="14794" width="12.85546875" style="6" customWidth="1"/>
    <col min="14795" max="14795" width="31.5703125" style="6" customWidth="1"/>
    <col min="14796" max="14796" width="15" style="6" customWidth="1"/>
    <col min="14797" max="14797" width="13" style="6" customWidth="1"/>
    <col min="14798" max="14798" width="26.85546875" style="6" customWidth="1"/>
    <col min="14799" max="15034" width="9.140625" style="6"/>
    <col min="15035" max="15035" width="42.42578125" style="6" customWidth="1"/>
    <col min="15036" max="15036" width="27.42578125" style="6" customWidth="1"/>
    <col min="15037" max="15038" width="9.140625" style="6"/>
    <col min="15039" max="15039" width="10.5703125" style="6" customWidth="1"/>
    <col min="15040" max="15041" width="0" style="6" hidden="1" customWidth="1"/>
    <col min="15042" max="15042" width="15.85546875" style="6" customWidth="1"/>
    <col min="15043" max="15043" width="17.42578125" style="6" customWidth="1"/>
    <col min="15044" max="15044" width="15.85546875" style="6" customWidth="1"/>
    <col min="15045" max="15045" width="16" style="6" customWidth="1"/>
    <col min="15046" max="15046" width="16.5703125" style="6" customWidth="1"/>
    <col min="15047" max="15047" width="18" style="6" customWidth="1"/>
    <col min="15048" max="15049" width="14.7109375" style="6" customWidth="1"/>
    <col min="15050" max="15050" width="12.85546875" style="6" customWidth="1"/>
    <col min="15051" max="15051" width="31.5703125" style="6" customWidth="1"/>
    <col min="15052" max="15052" width="15" style="6" customWidth="1"/>
    <col min="15053" max="15053" width="13" style="6" customWidth="1"/>
    <col min="15054" max="15054" width="26.85546875" style="6" customWidth="1"/>
    <col min="15055" max="15290" width="9.140625" style="6"/>
    <col min="15291" max="15291" width="42.42578125" style="6" customWidth="1"/>
    <col min="15292" max="15292" width="27.42578125" style="6" customWidth="1"/>
    <col min="15293" max="15294" width="9.140625" style="6"/>
    <col min="15295" max="15295" width="10.5703125" style="6" customWidth="1"/>
    <col min="15296" max="15297" width="0" style="6" hidden="1" customWidth="1"/>
    <col min="15298" max="15298" width="15.85546875" style="6" customWidth="1"/>
    <col min="15299" max="15299" width="17.42578125" style="6" customWidth="1"/>
    <col min="15300" max="15300" width="15.85546875" style="6" customWidth="1"/>
    <col min="15301" max="15301" width="16" style="6" customWidth="1"/>
    <col min="15302" max="15302" width="16.5703125" style="6" customWidth="1"/>
    <col min="15303" max="15303" width="18" style="6" customWidth="1"/>
    <col min="15304" max="15305" width="14.7109375" style="6" customWidth="1"/>
    <col min="15306" max="15306" width="12.85546875" style="6" customWidth="1"/>
    <col min="15307" max="15307" width="31.5703125" style="6" customWidth="1"/>
    <col min="15308" max="15308" width="15" style="6" customWidth="1"/>
    <col min="15309" max="15309" width="13" style="6" customWidth="1"/>
    <col min="15310" max="15310" width="26.85546875" style="6" customWidth="1"/>
    <col min="15311" max="15546" width="9.140625" style="6"/>
    <col min="15547" max="15547" width="42.42578125" style="6" customWidth="1"/>
    <col min="15548" max="15548" width="27.42578125" style="6" customWidth="1"/>
    <col min="15549" max="15550" width="9.140625" style="6"/>
    <col min="15551" max="15551" width="10.5703125" style="6" customWidth="1"/>
    <col min="15552" max="15553" width="0" style="6" hidden="1" customWidth="1"/>
    <col min="15554" max="15554" width="15.85546875" style="6" customWidth="1"/>
    <col min="15555" max="15555" width="17.42578125" style="6" customWidth="1"/>
    <col min="15556" max="15556" width="15.85546875" style="6" customWidth="1"/>
    <col min="15557" max="15557" width="16" style="6" customWidth="1"/>
    <col min="15558" max="15558" width="16.5703125" style="6" customWidth="1"/>
    <col min="15559" max="15559" width="18" style="6" customWidth="1"/>
    <col min="15560" max="15561" width="14.7109375" style="6" customWidth="1"/>
    <col min="15562" max="15562" width="12.85546875" style="6" customWidth="1"/>
    <col min="15563" max="15563" width="31.5703125" style="6" customWidth="1"/>
    <col min="15564" max="15564" width="15" style="6" customWidth="1"/>
    <col min="15565" max="15565" width="13" style="6" customWidth="1"/>
    <col min="15566" max="15566" width="26.85546875" style="6" customWidth="1"/>
    <col min="15567" max="15802" width="9.140625" style="6"/>
    <col min="15803" max="15803" width="42.42578125" style="6" customWidth="1"/>
    <col min="15804" max="15804" width="27.42578125" style="6" customWidth="1"/>
    <col min="15805" max="15806" width="9.140625" style="6"/>
    <col min="15807" max="15807" width="10.5703125" style="6" customWidth="1"/>
    <col min="15808" max="15809" width="0" style="6" hidden="1" customWidth="1"/>
    <col min="15810" max="15810" width="15.85546875" style="6" customWidth="1"/>
    <col min="15811" max="15811" width="17.42578125" style="6" customWidth="1"/>
    <col min="15812" max="15812" width="15.85546875" style="6" customWidth="1"/>
    <col min="15813" max="15813" width="16" style="6" customWidth="1"/>
    <col min="15814" max="15814" width="16.5703125" style="6" customWidth="1"/>
    <col min="15815" max="15815" width="18" style="6" customWidth="1"/>
    <col min="15816" max="15817" width="14.7109375" style="6" customWidth="1"/>
    <col min="15818" max="15818" width="12.85546875" style="6" customWidth="1"/>
    <col min="15819" max="15819" width="31.5703125" style="6" customWidth="1"/>
    <col min="15820" max="15820" width="15" style="6" customWidth="1"/>
    <col min="15821" max="15821" width="13" style="6" customWidth="1"/>
    <col min="15822" max="15822" width="26.85546875" style="6" customWidth="1"/>
    <col min="15823" max="16058" width="9.140625" style="6"/>
    <col min="16059" max="16059" width="42.42578125" style="6" customWidth="1"/>
    <col min="16060" max="16060" width="27.42578125" style="6" customWidth="1"/>
    <col min="16061" max="16062" width="9.140625" style="6"/>
    <col min="16063" max="16063" width="10.5703125" style="6" customWidth="1"/>
    <col min="16064" max="16065" width="0" style="6" hidden="1" customWidth="1"/>
    <col min="16066" max="16066" width="15.85546875" style="6" customWidth="1"/>
    <col min="16067" max="16067" width="17.42578125" style="6" customWidth="1"/>
    <col min="16068" max="16068" width="15.85546875" style="6" customWidth="1"/>
    <col min="16069" max="16069" width="16" style="6" customWidth="1"/>
    <col min="16070" max="16070" width="16.5703125" style="6" customWidth="1"/>
    <col min="16071" max="16071" width="18" style="6" customWidth="1"/>
    <col min="16072" max="16073" width="14.7109375" style="6" customWidth="1"/>
    <col min="16074" max="16074" width="12.85546875" style="6" customWidth="1"/>
    <col min="16075" max="16075" width="31.5703125" style="6" customWidth="1"/>
    <col min="16076" max="16076" width="15" style="6" customWidth="1"/>
    <col min="16077" max="16077" width="13" style="6" customWidth="1"/>
    <col min="16078" max="16078" width="26.85546875" style="6" customWidth="1"/>
    <col min="16079" max="16384" width="9.140625" style="6"/>
  </cols>
  <sheetData>
    <row r="1" spans="1:16313" ht="18.75" x14ac:dyDescent="0.25">
      <c r="A1" s="34" t="s">
        <v>48</v>
      </c>
      <c r="B1" s="34"/>
      <c r="C1" s="9"/>
      <c r="D1" s="9"/>
      <c r="E1" s="9"/>
      <c r="F1" s="9"/>
      <c r="G1" s="34" t="str">
        <f>[1]TỔNG!E1</f>
        <v>CỘNG HÒA XÃ HỘI CHỦ NGHĨA VIỆT NAM</v>
      </c>
      <c r="H1" s="34"/>
      <c r="I1" s="34"/>
      <c r="J1" s="34"/>
      <c r="K1" s="34"/>
      <c r="L1" s="34"/>
      <c r="M1" s="34"/>
    </row>
    <row r="2" spans="1:16313" ht="18.75" x14ac:dyDescent="0.25">
      <c r="A2" s="35" t="s">
        <v>65</v>
      </c>
      <c r="B2" s="35"/>
      <c r="C2" s="15"/>
      <c r="D2" s="15"/>
      <c r="E2" s="15"/>
      <c r="F2" s="15"/>
      <c r="G2" s="35" t="str">
        <f>[1]TỔNG!E2</f>
        <v>Độc lập - Tự do - Hạnh phúc</v>
      </c>
      <c r="H2" s="35"/>
      <c r="I2" s="35"/>
      <c r="J2" s="35"/>
      <c r="K2" s="35"/>
      <c r="L2" s="35"/>
      <c r="M2" s="35"/>
    </row>
    <row r="3" spans="1:16313" ht="18.75" x14ac:dyDescent="0.25">
      <c r="A3" s="9"/>
      <c r="B3" s="9"/>
      <c r="C3" s="9"/>
      <c r="D3" s="9"/>
      <c r="E3" s="9"/>
      <c r="F3" s="9"/>
      <c r="G3" s="47"/>
      <c r="H3" s="47"/>
      <c r="I3" s="47"/>
      <c r="J3" s="42"/>
      <c r="K3" s="42"/>
      <c r="L3" s="42"/>
      <c r="M3" s="12"/>
    </row>
    <row r="4" spans="1:16313" x14ac:dyDescent="0.25">
      <c r="A4" s="37" t="s">
        <v>61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6313" ht="16.5" customHeight="1" x14ac:dyDescent="0.25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6313" ht="16.5" customHeight="1" x14ac:dyDescent="0.2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6313" s="2" customFormat="1" ht="15.6" customHeight="1" x14ac:dyDescent="0.25">
      <c r="A7" s="36" t="s">
        <v>66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6313" s="2" customFormat="1" ht="15.6" customHeight="1" x14ac:dyDescent="0.25">
      <c r="A8" s="3"/>
      <c r="B8" s="1"/>
      <c r="C8" s="29"/>
      <c r="D8" s="29"/>
      <c r="E8" s="29"/>
      <c r="F8" s="29"/>
      <c r="G8" s="48"/>
      <c r="H8" s="49"/>
      <c r="I8" s="64"/>
      <c r="J8" s="43"/>
      <c r="K8" s="43"/>
      <c r="L8" s="43"/>
      <c r="M8" s="29"/>
    </row>
    <row r="9" spans="1:16313" s="2" customFormat="1" ht="16.5" customHeight="1" x14ac:dyDescent="0.25">
      <c r="A9" s="33" t="s">
        <v>0</v>
      </c>
      <c r="B9" s="33" t="s">
        <v>1</v>
      </c>
      <c r="C9" s="33" t="s">
        <v>32</v>
      </c>
      <c r="D9" s="33" t="s">
        <v>2</v>
      </c>
      <c r="E9" s="33" t="s">
        <v>3</v>
      </c>
      <c r="F9" s="33" t="s">
        <v>4</v>
      </c>
      <c r="G9" s="32" t="s">
        <v>5</v>
      </c>
      <c r="H9" s="31" t="s">
        <v>6</v>
      </c>
      <c r="I9" s="32" t="s">
        <v>7</v>
      </c>
      <c r="J9" s="32" t="s">
        <v>70</v>
      </c>
      <c r="K9" s="32"/>
      <c r="L9" s="32"/>
      <c r="M9" s="33" t="s">
        <v>60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</row>
    <row r="10" spans="1:16313" s="4" customFormat="1" ht="33" x14ac:dyDescent="0.25">
      <c r="A10" s="33"/>
      <c r="B10" s="33"/>
      <c r="C10" s="33"/>
      <c r="D10" s="33"/>
      <c r="E10" s="33"/>
      <c r="F10" s="33"/>
      <c r="G10" s="32"/>
      <c r="H10" s="31"/>
      <c r="I10" s="32"/>
      <c r="J10" s="28" t="s">
        <v>69</v>
      </c>
      <c r="K10" s="28" t="s">
        <v>67</v>
      </c>
      <c r="L10" s="28" t="s">
        <v>68</v>
      </c>
      <c r="M10" s="3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</row>
    <row r="11" spans="1:16313" s="8" customFormat="1" ht="16.5" customHeight="1" x14ac:dyDescent="0.25">
      <c r="A11" s="58">
        <v>1</v>
      </c>
      <c r="B11" s="17" t="s">
        <v>15</v>
      </c>
      <c r="C11" s="18" t="s">
        <v>30</v>
      </c>
      <c r="D11" s="40">
        <v>1</v>
      </c>
      <c r="E11" s="40">
        <v>1</v>
      </c>
      <c r="F11" s="18" t="s">
        <v>8</v>
      </c>
      <c r="G11" s="19">
        <v>4363.8</v>
      </c>
      <c r="H11" s="20">
        <v>4363.8</v>
      </c>
      <c r="I11" s="19">
        <f>G11-H11</f>
        <v>0</v>
      </c>
      <c r="J11" s="19">
        <f t="shared" ref="J11:J74" si="0">K11+L11</f>
        <v>4363.8</v>
      </c>
      <c r="K11" s="59">
        <v>4363.8</v>
      </c>
      <c r="L11" s="60">
        <v>0</v>
      </c>
      <c r="M11" s="40" t="s">
        <v>45</v>
      </c>
    </row>
    <row r="12" spans="1:16313" s="8" customFormat="1" x14ac:dyDescent="0.25">
      <c r="A12" s="58"/>
      <c r="B12" s="17" t="s">
        <v>16</v>
      </c>
      <c r="C12" s="18" t="s">
        <v>30</v>
      </c>
      <c r="D12" s="40"/>
      <c r="E12" s="40"/>
      <c r="F12" s="18" t="s">
        <v>8</v>
      </c>
      <c r="G12" s="19">
        <v>51.4</v>
      </c>
      <c r="H12" s="20">
        <v>51.4</v>
      </c>
      <c r="I12" s="19">
        <f t="shared" ref="I12:I84" si="1">G12-H12</f>
        <v>0</v>
      </c>
      <c r="J12" s="19">
        <f t="shared" si="0"/>
        <v>51.399999999999636</v>
      </c>
      <c r="K12" s="59"/>
      <c r="L12" s="60">
        <v>51.399999999999636</v>
      </c>
      <c r="M12" s="40"/>
    </row>
    <row r="13" spans="1:16313" s="8" customFormat="1" ht="16.5" customHeight="1" x14ac:dyDescent="0.25">
      <c r="A13" s="58">
        <v>2</v>
      </c>
      <c r="B13" s="17" t="s">
        <v>15</v>
      </c>
      <c r="C13" s="18" t="s">
        <v>30</v>
      </c>
      <c r="D13" s="40">
        <v>1</v>
      </c>
      <c r="E13" s="40">
        <v>2</v>
      </c>
      <c r="F13" s="18" t="s">
        <v>8</v>
      </c>
      <c r="G13" s="19">
        <v>6635.6</v>
      </c>
      <c r="H13" s="20">
        <v>6635.6</v>
      </c>
      <c r="I13" s="19">
        <f t="shared" si="1"/>
        <v>0</v>
      </c>
      <c r="J13" s="19">
        <f t="shared" si="0"/>
        <v>6635.6</v>
      </c>
      <c r="K13" s="59">
        <v>6635.6</v>
      </c>
      <c r="L13" s="60">
        <v>0</v>
      </c>
      <c r="M13" s="40"/>
    </row>
    <row r="14" spans="1:16313" s="8" customFormat="1" x14ac:dyDescent="0.25">
      <c r="A14" s="58"/>
      <c r="B14" s="17" t="s">
        <v>15</v>
      </c>
      <c r="C14" s="18" t="s">
        <v>30</v>
      </c>
      <c r="D14" s="40"/>
      <c r="E14" s="40"/>
      <c r="F14" s="18" t="s">
        <v>8</v>
      </c>
      <c r="G14" s="19">
        <v>6831.8</v>
      </c>
      <c r="H14" s="20">
        <v>6831.8</v>
      </c>
      <c r="I14" s="19">
        <f t="shared" si="1"/>
        <v>0</v>
      </c>
      <c r="J14" s="19">
        <f t="shared" si="0"/>
        <v>6831.7999999999993</v>
      </c>
      <c r="K14" s="59">
        <v>6831.7999999999993</v>
      </c>
      <c r="L14" s="60">
        <v>0</v>
      </c>
      <c r="M14" s="40"/>
    </row>
    <row r="15" spans="1:16313" s="8" customFormat="1" ht="16.5" customHeight="1" x14ac:dyDescent="0.25">
      <c r="A15" s="58">
        <v>3</v>
      </c>
      <c r="B15" s="17" t="s">
        <v>15</v>
      </c>
      <c r="C15" s="18" t="s">
        <v>30</v>
      </c>
      <c r="D15" s="40">
        <v>1</v>
      </c>
      <c r="E15" s="40">
        <v>3</v>
      </c>
      <c r="F15" s="18" t="s">
        <v>8</v>
      </c>
      <c r="G15" s="19">
        <v>1774.5</v>
      </c>
      <c r="H15" s="20">
        <v>1774.5</v>
      </c>
      <c r="I15" s="19">
        <f t="shared" si="1"/>
        <v>0</v>
      </c>
      <c r="J15" s="19">
        <f t="shared" si="0"/>
        <v>1774.5</v>
      </c>
      <c r="K15" s="59">
        <v>356</v>
      </c>
      <c r="L15" s="60">
        <v>1418.5</v>
      </c>
      <c r="M15" s="40"/>
    </row>
    <row r="16" spans="1:16313" s="8" customFormat="1" x14ac:dyDescent="0.25">
      <c r="A16" s="58"/>
      <c r="B16" s="17" t="s">
        <v>15</v>
      </c>
      <c r="C16" s="18" t="s">
        <v>30</v>
      </c>
      <c r="D16" s="40"/>
      <c r="E16" s="40"/>
      <c r="F16" s="18" t="s">
        <v>8</v>
      </c>
      <c r="G16" s="19">
        <f>H16+I16</f>
        <v>1214.3999999999999</v>
      </c>
      <c r="H16" s="20">
        <v>1200.3</v>
      </c>
      <c r="I16" s="19">
        <v>14.1</v>
      </c>
      <c r="J16" s="19">
        <f t="shared" si="0"/>
        <v>1200.3000000000002</v>
      </c>
      <c r="K16" s="59">
        <v>1200.3000000000002</v>
      </c>
      <c r="L16" s="60">
        <v>0</v>
      </c>
      <c r="M16" s="40"/>
    </row>
    <row r="17" spans="1:14" s="8" customFormat="1" x14ac:dyDescent="0.25">
      <c r="A17" s="61">
        <v>4</v>
      </c>
      <c r="B17" s="17" t="s">
        <v>15</v>
      </c>
      <c r="C17" s="18" t="s">
        <v>30</v>
      </c>
      <c r="D17" s="18">
        <v>1</v>
      </c>
      <c r="E17" s="18">
        <v>4</v>
      </c>
      <c r="F17" s="18" t="s">
        <v>8</v>
      </c>
      <c r="G17" s="19">
        <v>1013.2</v>
      </c>
      <c r="H17" s="20">
        <v>1013.2</v>
      </c>
      <c r="I17" s="19">
        <f t="shared" si="1"/>
        <v>0</v>
      </c>
      <c r="J17" s="19">
        <f t="shared" si="0"/>
        <v>1013.2</v>
      </c>
      <c r="K17" s="59">
        <v>1013.2</v>
      </c>
      <c r="L17" s="60">
        <v>0</v>
      </c>
      <c r="M17" s="18"/>
    </row>
    <row r="18" spans="1:14" s="8" customFormat="1" x14ac:dyDescent="0.25">
      <c r="A18" s="61">
        <v>5</v>
      </c>
      <c r="B18" s="17" t="s">
        <v>15</v>
      </c>
      <c r="C18" s="18" t="s">
        <v>30</v>
      </c>
      <c r="D18" s="18">
        <v>1</v>
      </c>
      <c r="E18" s="18">
        <v>5</v>
      </c>
      <c r="F18" s="18" t="s">
        <v>8</v>
      </c>
      <c r="G18" s="19">
        <v>61</v>
      </c>
      <c r="H18" s="20">
        <v>61</v>
      </c>
      <c r="I18" s="19">
        <f t="shared" si="1"/>
        <v>0</v>
      </c>
      <c r="J18" s="19">
        <f t="shared" si="0"/>
        <v>61</v>
      </c>
      <c r="K18" s="59">
        <v>61</v>
      </c>
      <c r="L18" s="60">
        <v>0</v>
      </c>
      <c r="M18" s="18"/>
    </row>
    <row r="19" spans="1:14" s="8" customFormat="1" ht="33" x14ac:dyDescent="0.25">
      <c r="A19" s="61">
        <v>6</v>
      </c>
      <c r="B19" s="17" t="s">
        <v>15</v>
      </c>
      <c r="C19" s="18" t="s">
        <v>30</v>
      </c>
      <c r="D19" s="41">
        <v>2</v>
      </c>
      <c r="E19" s="41">
        <v>1</v>
      </c>
      <c r="F19" s="18" t="s">
        <v>8</v>
      </c>
      <c r="G19" s="19">
        <v>2907.2</v>
      </c>
      <c r="H19" s="20">
        <v>4.7</v>
      </c>
      <c r="I19" s="19">
        <f t="shared" si="1"/>
        <v>2902.5</v>
      </c>
      <c r="J19" s="19">
        <f t="shared" si="0"/>
        <v>4.7</v>
      </c>
      <c r="K19" s="59">
        <v>4.7</v>
      </c>
      <c r="L19" s="60">
        <v>0</v>
      </c>
      <c r="M19" s="18" t="s">
        <v>62</v>
      </c>
    </row>
    <row r="20" spans="1:14" s="8" customFormat="1" x14ac:dyDescent="0.25">
      <c r="A20" s="61">
        <v>7</v>
      </c>
      <c r="B20" s="17" t="s">
        <v>15</v>
      </c>
      <c r="C20" s="18" t="s">
        <v>30</v>
      </c>
      <c r="D20" s="41">
        <v>2</v>
      </c>
      <c r="E20" s="41">
        <v>2</v>
      </c>
      <c r="F20" s="18" t="s">
        <v>8</v>
      </c>
      <c r="G20" s="19">
        <v>1551.3</v>
      </c>
      <c r="H20" s="20">
        <v>181.5</v>
      </c>
      <c r="I20" s="19">
        <f t="shared" si="1"/>
        <v>1369.8</v>
      </c>
      <c r="J20" s="19">
        <f t="shared" si="0"/>
        <v>181.5</v>
      </c>
      <c r="K20" s="59">
        <v>181.5</v>
      </c>
      <c r="L20" s="60">
        <v>0</v>
      </c>
      <c r="M20" s="18"/>
    </row>
    <row r="21" spans="1:14" s="8" customFormat="1" x14ac:dyDescent="0.25">
      <c r="A21" s="61">
        <v>8</v>
      </c>
      <c r="B21" s="17" t="s">
        <v>15</v>
      </c>
      <c r="C21" s="18" t="s">
        <v>30</v>
      </c>
      <c r="D21" s="41">
        <v>2</v>
      </c>
      <c r="E21" s="41">
        <v>3</v>
      </c>
      <c r="F21" s="18" t="s">
        <v>8</v>
      </c>
      <c r="G21" s="19">
        <v>2934.3</v>
      </c>
      <c r="H21" s="20">
        <v>1332.2</v>
      </c>
      <c r="I21" s="19">
        <f t="shared" si="1"/>
        <v>1602.1000000000001</v>
      </c>
      <c r="J21" s="19">
        <f t="shared" si="0"/>
        <v>1332.2</v>
      </c>
      <c r="K21" s="59">
        <v>1332.2</v>
      </c>
      <c r="L21" s="60">
        <v>0</v>
      </c>
      <c r="M21" s="18"/>
    </row>
    <row r="22" spans="1:14" s="8" customFormat="1" ht="16.5" customHeight="1" x14ac:dyDescent="0.25">
      <c r="A22" s="58">
        <v>9</v>
      </c>
      <c r="B22" s="17" t="s">
        <v>15</v>
      </c>
      <c r="C22" s="18" t="s">
        <v>30</v>
      </c>
      <c r="D22" s="40">
        <v>2</v>
      </c>
      <c r="E22" s="40">
        <v>4</v>
      </c>
      <c r="F22" s="40" t="s">
        <v>8</v>
      </c>
      <c r="G22" s="62">
        <v>5335.1</v>
      </c>
      <c r="H22" s="62">
        <v>5335.1</v>
      </c>
      <c r="I22" s="19">
        <f t="shared" si="1"/>
        <v>0</v>
      </c>
      <c r="J22" s="19">
        <f t="shared" si="0"/>
        <v>5335.1</v>
      </c>
      <c r="K22" s="59">
        <v>5335.1</v>
      </c>
      <c r="L22" s="60">
        <v>0</v>
      </c>
      <c r="M22" s="40" t="s">
        <v>45</v>
      </c>
    </row>
    <row r="23" spans="1:14" s="8" customFormat="1" x14ac:dyDescent="0.25">
      <c r="A23" s="58"/>
      <c r="B23" s="17" t="s">
        <v>16</v>
      </c>
      <c r="C23" s="18" t="s">
        <v>30</v>
      </c>
      <c r="D23" s="40"/>
      <c r="E23" s="40"/>
      <c r="F23" s="40"/>
      <c r="G23" s="62">
        <v>2681.5999999999995</v>
      </c>
      <c r="H23" s="62">
        <v>2681.5999999999995</v>
      </c>
      <c r="I23" s="19"/>
      <c r="J23" s="19">
        <f t="shared" si="0"/>
        <v>2681.6</v>
      </c>
      <c r="K23" s="59">
        <v>2644.6</v>
      </c>
      <c r="L23" s="60">
        <v>37</v>
      </c>
      <c r="M23" s="40"/>
    </row>
    <row r="24" spans="1:14" s="8" customFormat="1" ht="33" x14ac:dyDescent="0.25">
      <c r="A24" s="61">
        <v>10</v>
      </c>
      <c r="B24" s="17" t="s">
        <v>16</v>
      </c>
      <c r="C24" s="18" t="s">
        <v>30</v>
      </c>
      <c r="D24" s="41">
        <v>2</v>
      </c>
      <c r="E24" s="41">
        <v>5</v>
      </c>
      <c r="F24" s="18" t="s">
        <v>8</v>
      </c>
      <c r="G24" s="19">
        <v>4271.5</v>
      </c>
      <c r="H24" s="20">
        <v>15.9</v>
      </c>
      <c r="I24" s="19">
        <f t="shared" si="1"/>
        <v>4255.6000000000004</v>
      </c>
      <c r="J24" s="19">
        <f t="shared" si="0"/>
        <v>15.9</v>
      </c>
      <c r="K24" s="59"/>
      <c r="L24" s="60">
        <v>15.9</v>
      </c>
      <c r="M24" s="18" t="s">
        <v>62</v>
      </c>
    </row>
    <row r="25" spans="1:14" s="8" customFormat="1" ht="16.5" customHeight="1" x14ac:dyDescent="0.25">
      <c r="A25" s="58">
        <v>11</v>
      </c>
      <c r="B25" s="17" t="s">
        <v>15</v>
      </c>
      <c r="C25" s="18" t="s">
        <v>30</v>
      </c>
      <c r="D25" s="63">
        <v>2</v>
      </c>
      <c r="E25" s="63">
        <v>6</v>
      </c>
      <c r="F25" s="18" t="s">
        <v>8</v>
      </c>
      <c r="G25" s="62">
        <v>289</v>
      </c>
      <c r="H25" s="62">
        <v>289</v>
      </c>
      <c r="I25" s="19">
        <f t="shared" si="1"/>
        <v>0</v>
      </c>
      <c r="J25" s="19">
        <f t="shared" si="0"/>
        <v>289</v>
      </c>
      <c r="K25" s="59">
        <v>289</v>
      </c>
      <c r="L25" s="60">
        <v>0</v>
      </c>
      <c r="M25" s="40" t="s">
        <v>45</v>
      </c>
    </row>
    <row r="26" spans="1:14" s="8" customFormat="1" x14ac:dyDescent="0.25">
      <c r="A26" s="58"/>
      <c r="B26" s="17" t="s">
        <v>16</v>
      </c>
      <c r="C26" s="18"/>
      <c r="D26" s="63"/>
      <c r="E26" s="63"/>
      <c r="F26" s="18" t="s">
        <v>8</v>
      </c>
      <c r="G26" s="62">
        <v>1826.3000000000002</v>
      </c>
      <c r="H26" s="62">
        <v>1826.3000000000002</v>
      </c>
      <c r="I26" s="19">
        <f t="shared" si="1"/>
        <v>0</v>
      </c>
      <c r="J26" s="19">
        <f t="shared" si="0"/>
        <v>1826.3000000000002</v>
      </c>
      <c r="K26" s="59">
        <v>1826.3000000000002</v>
      </c>
      <c r="L26" s="60">
        <v>0</v>
      </c>
      <c r="M26" s="40"/>
    </row>
    <row r="27" spans="1:14" s="8" customFormat="1" ht="16.5" customHeight="1" x14ac:dyDescent="0.25">
      <c r="A27" s="58">
        <v>12</v>
      </c>
      <c r="B27" s="17" t="s">
        <v>15</v>
      </c>
      <c r="C27" s="18" t="s">
        <v>30</v>
      </c>
      <c r="D27" s="63">
        <v>2</v>
      </c>
      <c r="E27" s="63">
        <v>7</v>
      </c>
      <c r="F27" s="18" t="s">
        <v>8</v>
      </c>
      <c r="G27" s="21">
        <f>H27+4.1</f>
        <v>449.1</v>
      </c>
      <c r="H27" s="22">
        <v>445</v>
      </c>
      <c r="I27" s="19">
        <f t="shared" si="1"/>
        <v>4.1000000000000227</v>
      </c>
      <c r="J27" s="19">
        <f>K27+L27</f>
        <v>445</v>
      </c>
      <c r="K27" s="59">
        <v>445</v>
      </c>
      <c r="L27" s="60">
        <v>0</v>
      </c>
      <c r="M27" s="40" t="s">
        <v>45</v>
      </c>
      <c r="N27" s="68"/>
    </row>
    <row r="28" spans="1:14" s="8" customFormat="1" x14ac:dyDescent="0.25">
      <c r="A28" s="58"/>
      <c r="B28" s="17" t="s">
        <v>16</v>
      </c>
      <c r="C28" s="18"/>
      <c r="D28" s="63"/>
      <c r="E28" s="63"/>
      <c r="F28" s="18" t="s">
        <v>8</v>
      </c>
      <c r="G28" s="22">
        <v>2684</v>
      </c>
      <c r="H28" s="22">
        <v>2684</v>
      </c>
      <c r="I28" s="19"/>
      <c r="J28" s="19">
        <f t="shared" si="0"/>
        <v>2684</v>
      </c>
      <c r="K28" s="59">
        <v>2684</v>
      </c>
      <c r="L28" s="60">
        <v>0</v>
      </c>
      <c r="M28" s="40"/>
    </row>
    <row r="29" spans="1:14" s="8" customFormat="1" ht="16.5" customHeight="1" x14ac:dyDescent="0.25">
      <c r="A29" s="58">
        <v>13</v>
      </c>
      <c r="B29" s="17" t="s">
        <v>15</v>
      </c>
      <c r="C29" s="18" t="s">
        <v>30</v>
      </c>
      <c r="D29" s="63">
        <v>2</v>
      </c>
      <c r="E29" s="63">
        <v>8</v>
      </c>
      <c r="F29" s="18" t="s">
        <v>8</v>
      </c>
      <c r="G29" s="21">
        <v>194.7</v>
      </c>
      <c r="H29" s="22">
        <f>G29</f>
        <v>194.7</v>
      </c>
      <c r="I29" s="19">
        <f t="shared" si="1"/>
        <v>0</v>
      </c>
      <c r="J29" s="19">
        <f t="shared" si="0"/>
        <v>194.7</v>
      </c>
      <c r="K29" s="59">
        <v>194.7</v>
      </c>
      <c r="L29" s="60">
        <v>0</v>
      </c>
      <c r="M29" s="40" t="s">
        <v>45</v>
      </c>
    </row>
    <row r="30" spans="1:14" s="8" customFormat="1" x14ac:dyDescent="0.25">
      <c r="A30" s="58"/>
      <c r="B30" s="17" t="s">
        <v>16</v>
      </c>
      <c r="C30" s="18" t="s">
        <v>30</v>
      </c>
      <c r="D30" s="63"/>
      <c r="E30" s="63"/>
      <c r="F30" s="18" t="s">
        <v>8</v>
      </c>
      <c r="G30" s="21">
        <v>274.60000000000002</v>
      </c>
      <c r="H30" s="22">
        <f>G30</f>
        <v>274.60000000000002</v>
      </c>
      <c r="I30" s="19">
        <f t="shared" si="1"/>
        <v>0</v>
      </c>
      <c r="J30" s="19">
        <f t="shared" si="0"/>
        <v>274.60000000000002</v>
      </c>
      <c r="K30" s="59"/>
      <c r="L30" s="60">
        <v>274.60000000000002</v>
      </c>
      <c r="M30" s="40"/>
    </row>
    <row r="31" spans="1:14" s="8" customFormat="1" x14ac:dyDescent="0.25">
      <c r="A31" s="61">
        <v>14</v>
      </c>
      <c r="B31" s="17" t="s">
        <v>16</v>
      </c>
      <c r="C31" s="18" t="s">
        <v>30</v>
      </c>
      <c r="D31" s="41">
        <v>2</v>
      </c>
      <c r="E31" s="41">
        <v>9</v>
      </c>
      <c r="F31" s="18" t="s">
        <v>8</v>
      </c>
      <c r="G31" s="19">
        <v>973.2</v>
      </c>
      <c r="H31" s="20">
        <v>973.2</v>
      </c>
      <c r="I31" s="19">
        <f t="shared" si="1"/>
        <v>0</v>
      </c>
      <c r="J31" s="19">
        <f t="shared" si="0"/>
        <v>973.2</v>
      </c>
      <c r="K31" s="59">
        <v>387.6</v>
      </c>
      <c r="L31" s="60">
        <v>585.6</v>
      </c>
      <c r="M31" s="18"/>
    </row>
    <row r="32" spans="1:14" s="8" customFormat="1" x14ac:dyDescent="0.25">
      <c r="A32" s="61">
        <v>15</v>
      </c>
      <c r="B32" s="17" t="s">
        <v>16</v>
      </c>
      <c r="C32" s="18" t="s">
        <v>30</v>
      </c>
      <c r="D32" s="41">
        <v>2</v>
      </c>
      <c r="E32" s="41">
        <v>10</v>
      </c>
      <c r="F32" s="18" t="s">
        <v>8</v>
      </c>
      <c r="G32" s="19">
        <v>1592.4</v>
      </c>
      <c r="H32" s="20">
        <v>482.7</v>
      </c>
      <c r="I32" s="19">
        <f t="shared" si="1"/>
        <v>1109.7</v>
      </c>
      <c r="J32" s="19">
        <f t="shared" si="0"/>
        <v>482.7</v>
      </c>
      <c r="K32" s="59">
        <v>482.7</v>
      </c>
      <c r="L32" s="60">
        <v>0</v>
      </c>
      <c r="M32" s="18"/>
    </row>
    <row r="33" spans="1:13" s="8" customFormat="1" x14ac:dyDescent="0.25">
      <c r="A33" s="61">
        <v>16</v>
      </c>
      <c r="B33" s="17" t="s">
        <v>16</v>
      </c>
      <c r="C33" s="18" t="s">
        <v>30</v>
      </c>
      <c r="D33" s="41">
        <v>2</v>
      </c>
      <c r="E33" s="41">
        <v>11</v>
      </c>
      <c r="F33" s="18" t="s">
        <v>8</v>
      </c>
      <c r="G33" s="19">
        <v>129.69999999999999</v>
      </c>
      <c r="H33" s="20">
        <v>129.69999999999999</v>
      </c>
      <c r="I33" s="19">
        <f t="shared" si="1"/>
        <v>0</v>
      </c>
      <c r="J33" s="19">
        <f t="shared" si="0"/>
        <v>129.69999999999999</v>
      </c>
      <c r="K33" s="59"/>
      <c r="L33" s="60">
        <v>129.69999999999999</v>
      </c>
      <c r="M33" s="18"/>
    </row>
    <row r="34" spans="1:13" s="8" customFormat="1" ht="16.5" customHeight="1" x14ac:dyDescent="0.25">
      <c r="A34" s="58">
        <v>17</v>
      </c>
      <c r="B34" s="17" t="s">
        <v>15</v>
      </c>
      <c r="C34" s="18" t="s">
        <v>30</v>
      </c>
      <c r="D34" s="63">
        <v>2</v>
      </c>
      <c r="E34" s="63">
        <v>12</v>
      </c>
      <c r="F34" s="18" t="s">
        <v>8</v>
      </c>
      <c r="G34" s="19">
        <f>6170.8-3</f>
        <v>6167.8</v>
      </c>
      <c r="H34" s="20">
        <f>124.7-3</f>
        <v>121.7</v>
      </c>
      <c r="I34" s="19">
        <f t="shared" si="1"/>
        <v>6046.1</v>
      </c>
      <c r="J34" s="19">
        <f t="shared" si="0"/>
        <v>121.7</v>
      </c>
      <c r="K34" s="59">
        <v>121.7</v>
      </c>
      <c r="L34" s="60">
        <v>0</v>
      </c>
      <c r="M34" s="40" t="s">
        <v>45</v>
      </c>
    </row>
    <row r="35" spans="1:13" s="8" customFormat="1" x14ac:dyDescent="0.25">
      <c r="A35" s="58"/>
      <c r="B35" s="17" t="s">
        <v>16</v>
      </c>
      <c r="C35" s="18" t="s">
        <v>30</v>
      </c>
      <c r="D35" s="63"/>
      <c r="E35" s="63"/>
      <c r="F35" s="18" t="s">
        <v>8</v>
      </c>
      <c r="G35" s="19">
        <v>3</v>
      </c>
      <c r="H35" s="20">
        <v>3</v>
      </c>
      <c r="I35" s="19">
        <f t="shared" si="1"/>
        <v>0</v>
      </c>
      <c r="J35" s="19">
        <f t="shared" si="0"/>
        <v>3</v>
      </c>
      <c r="K35" s="59"/>
      <c r="L35" s="60">
        <v>3</v>
      </c>
      <c r="M35" s="40"/>
    </row>
    <row r="36" spans="1:13" s="8" customFormat="1" ht="33" x14ac:dyDescent="0.25">
      <c r="A36" s="61">
        <v>18</v>
      </c>
      <c r="B36" s="17" t="s">
        <v>16</v>
      </c>
      <c r="C36" s="18" t="s">
        <v>30</v>
      </c>
      <c r="D36" s="41">
        <v>2</v>
      </c>
      <c r="E36" s="41">
        <v>13</v>
      </c>
      <c r="F36" s="18" t="s">
        <v>8</v>
      </c>
      <c r="G36" s="19">
        <v>10309.700000000001</v>
      </c>
      <c r="H36" s="20">
        <v>568</v>
      </c>
      <c r="I36" s="19">
        <f t="shared" si="1"/>
        <v>9741.7000000000007</v>
      </c>
      <c r="J36" s="19">
        <f t="shared" si="0"/>
        <v>568</v>
      </c>
      <c r="K36" s="59">
        <v>282.89999999999998</v>
      </c>
      <c r="L36" s="60">
        <v>285.10000000000002</v>
      </c>
      <c r="M36" s="18" t="s">
        <v>62</v>
      </c>
    </row>
    <row r="37" spans="1:13" s="8" customFormat="1" x14ac:dyDescent="0.25">
      <c r="A37" s="58">
        <v>19</v>
      </c>
      <c r="B37" s="17" t="s">
        <v>15</v>
      </c>
      <c r="C37" s="18" t="s">
        <v>30</v>
      </c>
      <c r="D37" s="63">
        <v>2</v>
      </c>
      <c r="E37" s="63">
        <v>14</v>
      </c>
      <c r="F37" s="18" t="s">
        <v>33</v>
      </c>
      <c r="G37" s="62">
        <v>5853.4</v>
      </c>
      <c r="H37" s="62">
        <v>5853.4</v>
      </c>
      <c r="I37" s="19">
        <f t="shared" si="1"/>
        <v>0</v>
      </c>
      <c r="J37" s="19">
        <f t="shared" si="0"/>
        <v>5853.4</v>
      </c>
      <c r="K37" s="59"/>
      <c r="L37" s="60">
        <v>5853.4</v>
      </c>
      <c r="M37" s="18" t="s">
        <v>46</v>
      </c>
    </row>
    <row r="38" spans="1:13" s="8" customFormat="1" x14ac:dyDescent="0.25">
      <c r="A38" s="58"/>
      <c r="B38" s="17" t="s">
        <v>16</v>
      </c>
      <c r="C38" s="18" t="s">
        <v>30</v>
      </c>
      <c r="D38" s="63"/>
      <c r="E38" s="63"/>
      <c r="F38" s="18" t="s">
        <v>33</v>
      </c>
      <c r="G38" s="19">
        <f>H38+800.9</f>
        <v>2715.3000000000006</v>
      </c>
      <c r="H38" s="62">
        <v>1914.4000000000005</v>
      </c>
      <c r="I38" s="19">
        <f t="shared" si="1"/>
        <v>800.90000000000009</v>
      </c>
      <c r="J38" s="19">
        <f t="shared" si="0"/>
        <v>1914.4000000000005</v>
      </c>
      <c r="K38" s="59"/>
      <c r="L38" s="60">
        <v>1914.4000000000005</v>
      </c>
      <c r="M38" s="18" t="s">
        <v>46</v>
      </c>
    </row>
    <row r="39" spans="1:13" s="8" customFormat="1" x14ac:dyDescent="0.25">
      <c r="A39" s="61">
        <v>20</v>
      </c>
      <c r="B39" s="17" t="s">
        <v>16</v>
      </c>
      <c r="C39" s="18" t="s">
        <v>30</v>
      </c>
      <c r="D39" s="41">
        <v>2</v>
      </c>
      <c r="E39" s="41">
        <v>15</v>
      </c>
      <c r="F39" s="18" t="s">
        <v>8</v>
      </c>
      <c r="G39" s="21">
        <v>442.2</v>
      </c>
      <c r="H39" s="22">
        <v>442.2</v>
      </c>
      <c r="I39" s="19">
        <f t="shared" si="1"/>
        <v>0</v>
      </c>
      <c r="J39" s="19">
        <f t="shared" si="0"/>
        <v>442.2</v>
      </c>
      <c r="K39" s="59"/>
      <c r="L39" s="60">
        <v>442.2</v>
      </c>
      <c r="M39" s="18"/>
    </row>
    <row r="40" spans="1:13" s="8" customFormat="1" x14ac:dyDescent="0.25">
      <c r="A40" s="61">
        <v>21</v>
      </c>
      <c r="B40" s="17" t="s">
        <v>16</v>
      </c>
      <c r="C40" s="18" t="s">
        <v>30</v>
      </c>
      <c r="D40" s="41">
        <v>2</v>
      </c>
      <c r="E40" s="41">
        <v>16</v>
      </c>
      <c r="F40" s="18" t="s">
        <v>8</v>
      </c>
      <c r="G40" s="21">
        <v>16393.3</v>
      </c>
      <c r="H40" s="22">
        <v>1909</v>
      </c>
      <c r="I40" s="19">
        <f t="shared" si="1"/>
        <v>14484.3</v>
      </c>
      <c r="J40" s="19">
        <f t="shared" si="0"/>
        <v>1909</v>
      </c>
      <c r="K40" s="59"/>
      <c r="L40" s="60">
        <v>1909</v>
      </c>
      <c r="M40" s="18"/>
    </row>
    <row r="41" spans="1:13" s="8" customFormat="1" x14ac:dyDescent="0.25">
      <c r="A41" s="61">
        <v>22</v>
      </c>
      <c r="B41" s="17" t="s">
        <v>16</v>
      </c>
      <c r="C41" s="18" t="s">
        <v>30</v>
      </c>
      <c r="D41" s="41">
        <v>2</v>
      </c>
      <c r="E41" s="41">
        <v>17</v>
      </c>
      <c r="F41" s="18" t="s">
        <v>8</v>
      </c>
      <c r="G41" s="21">
        <v>5416.8</v>
      </c>
      <c r="H41" s="22">
        <v>479</v>
      </c>
      <c r="I41" s="19">
        <f t="shared" si="1"/>
        <v>4937.8</v>
      </c>
      <c r="J41" s="19">
        <f t="shared" si="0"/>
        <v>479</v>
      </c>
      <c r="K41" s="59"/>
      <c r="L41" s="60">
        <v>479</v>
      </c>
      <c r="M41" s="18"/>
    </row>
    <row r="42" spans="1:13" s="8" customFormat="1" x14ac:dyDescent="0.25">
      <c r="A42" s="61">
        <v>23</v>
      </c>
      <c r="B42" s="17" t="s">
        <v>16</v>
      </c>
      <c r="C42" s="18" t="s">
        <v>30</v>
      </c>
      <c r="D42" s="41">
        <v>2</v>
      </c>
      <c r="E42" s="41">
        <v>18</v>
      </c>
      <c r="F42" s="18" t="s">
        <v>8</v>
      </c>
      <c r="G42" s="21">
        <v>10342.799999999999</v>
      </c>
      <c r="H42" s="22">
        <v>1995.6</v>
      </c>
      <c r="I42" s="19">
        <f t="shared" si="1"/>
        <v>8347.1999999999989</v>
      </c>
      <c r="J42" s="19">
        <f t="shared" si="0"/>
        <v>1995.6</v>
      </c>
      <c r="K42" s="59"/>
      <c r="L42" s="60">
        <v>1995.6</v>
      </c>
      <c r="M42" s="18"/>
    </row>
    <row r="43" spans="1:13" s="8" customFormat="1" x14ac:dyDescent="0.25">
      <c r="A43" s="61">
        <v>24</v>
      </c>
      <c r="B43" s="17" t="s">
        <v>16</v>
      </c>
      <c r="C43" s="18" t="s">
        <v>30</v>
      </c>
      <c r="D43" s="41">
        <v>2</v>
      </c>
      <c r="E43" s="41">
        <v>19</v>
      </c>
      <c r="F43" s="18" t="s">
        <v>8</v>
      </c>
      <c r="G43" s="19">
        <v>1117.0999999999999</v>
      </c>
      <c r="H43" s="20">
        <v>1117.0999999999999</v>
      </c>
      <c r="I43" s="19">
        <f t="shared" si="1"/>
        <v>0</v>
      </c>
      <c r="J43" s="19">
        <f t="shared" si="0"/>
        <v>1117.0999999999999</v>
      </c>
      <c r="K43" s="59">
        <v>587.5</v>
      </c>
      <c r="L43" s="60">
        <v>529.59999999999991</v>
      </c>
      <c r="M43" s="18"/>
    </row>
    <row r="44" spans="1:13" s="8" customFormat="1" ht="33" x14ac:dyDescent="0.25">
      <c r="A44" s="61">
        <v>25</v>
      </c>
      <c r="B44" s="17" t="s">
        <v>16</v>
      </c>
      <c r="C44" s="18" t="s">
        <v>30</v>
      </c>
      <c r="D44" s="41">
        <v>2</v>
      </c>
      <c r="E44" s="41">
        <v>20</v>
      </c>
      <c r="F44" s="18" t="s">
        <v>8</v>
      </c>
      <c r="G44" s="21">
        <v>780.5</v>
      </c>
      <c r="H44" s="22">
        <v>780.5</v>
      </c>
      <c r="I44" s="19">
        <f t="shared" si="1"/>
        <v>0</v>
      </c>
      <c r="J44" s="19">
        <f t="shared" si="0"/>
        <v>780.5</v>
      </c>
      <c r="K44" s="59">
        <v>780.5</v>
      </c>
      <c r="L44" s="60">
        <v>0</v>
      </c>
      <c r="M44" s="18" t="s">
        <v>62</v>
      </c>
    </row>
    <row r="45" spans="1:13" s="8" customFormat="1" x14ac:dyDescent="0.25">
      <c r="A45" s="61">
        <v>26</v>
      </c>
      <c r="B45" s="17" t="s">
        <v>16</v>
      </c>
      <c r="C45" s="18" t="s">
        <v>30</v>
      </c>
      <c r="D45" s="41">
        <v>2</v>
      </c>
      <c r="E45" s="41">
        <v>21</v>
      </c>
      <c r="F45" s="18" t="s">
        <v>8</v>
      </c>
      <c r="G45" s="19">
        <v>547</v>
      </c>
      <c r="H45" s="20">
        <v>547</v>
      </c>
      <c r="I45" s="19">
        <f t="shared" si="1"/>
        <v>0</v>
      </c>
      <c r="J45" s="19">
        <f t="shared" si="0"/>
        <v>547</v>
      </c>
      <c r="K45" s="59">
        <v>295</v>
      </c>
      <c r="L45" s="60">
        <v>252</v>
      </c>
      <c r="M45" s="18"/>
    </row>
    <row r="46" spans="1:13" s="8" customFormat="1" x14ac:dyDescent="0.25">
      <c r="A46" s="61">
        <v>27</v>
      </c>
      <c r="B46" s="17" t="s">
        <v>16</v>
      </c>
      <c r="C46" s="18" t="s">
        <v>30</v>
      </c>
      <c r="D46" s="41">
        <v>2</v>
      </c>
      <c r="E46" s="41">
        <v>22</v>
      </c>
      <c r="F46" s="18" t="s">
        <v>8</v>
      </c>
      <c r="G46" s="19">
        <v>108.8</v>
      </c>
      <c r="H46" s="20">
        <v>108.8</v>
      </c>
      <c r="I46" s="19">
        <f t="shared" si="1"/>
        <v>0</v>
      </c>
      <c r="J46" s="19">
        <f t="shared" si="0"/>
        <v>108.8</v>
      </c>
      <c r="K46" s="59">
        <v>108.8</v>
      </c>
      <c r="L46" s="60">
        <v>0</v>
      </c>
      <c r="M46" s="18"/>
    </row>
    <row r="47" spans="1:13" s="8" customFormat="1" x14ac:dyDescent="0.25">
      <c r="A47" s="61">
        <v>28</v>
      </c>
      <c r="B47" s="17" t="s">
        <v>16</v>
      </c>
      <c r="C47" s="18" t="s">
        <v>30</v>
      </c>
      <c r="D47" s="41">
        <v>2</v>
      </c>
      <c r="E47" s="41">
        <v>23</v>
      </c>
      <c r="F47" s="18" t="s">
        <v>8</v>
      </c>
      <c r="G47" s="19">
        <v>446.6</v>
      </c>
      <c r="H47" s="20">
        <v>446.6</v>
      </c>
      <c r="I47" s="19">
        <f t="shared" si="1"/>
        <v>0</v>
      </c>
      <c r="J47" s="19">
        <f t="shared" si="0"/>
        <v>446.6</v>
      </c>
      <c r="K47" s="59">
        <v>446.6</v>
      </c>
      <c r="L47" s="60">
        <v>0</v>
      </c>
      <c r="M47" s="18"/>
    </row>
    <row r="48" spans="1:13" s="8" customFormat="1" x14ac:dyDescent="0.25">
      <c r="A48" s="61">
        <v>29</v>
      </c>
      <c r="B48" s="17" t="s">
        <v>16</v>
      </c>
      <c r="C48" s="18" t="s">
        <v>30</v>
      </c>
      <c r="D48" s="41">
        <v>2</v>
      </c>
      <c r="E48" s="41">
        <v>24</v>
      </c>
      <c r="F48" s="18" t="s">
        <v>34</v>
      </c>
      <c r="G48" s="19">
        <v>57.1</v>
      </c>
      <c r="H48" s="20">
        <v>57.1</v>
      </c>
      <c r="I48" s="19">
        <f t="shared" si="1"/>
        <v>0</v>
      </c>
      <c r="J48" s="19">
        <f t="shared" si="0"/>
        <v>57.1</v>
      </c>
      <c r="K48" s="59"/>
      <c r="L48" s="60">
        <v>57.1</v>
      </c>
      <c r="M48" s="18"/>
    </row>
    <row r="49" spans="1:13" s="8" customFormat="1" x14ac:dyDescent="0.25">
      <c r="A49" s="61">
        <v>30</v>
      </c>
      <c r="B49" s="17" t="s">
        <v>16</v>
      </c>
      <c r="C49" s="18" t="s">
        <v>30</v>
      </c>
      <c r="D49" s="41">
        <v>2</v>
      </c>
      <c r="E49" s="41">
        <v>25</v>
      </c>
      <c r="F49" s="18" t="s">
        <v>34</v>
      </c>
      <c r="G49" s="19">
        <v>36.5</v>
      </c>
      <c r="H49" s="20">
        <v>36.5</v>
      </c>
      <c r="I49" s="19">
        <f t="shared" si="1"/>
        <v>0</v>
      </c>
      <c r="J49" s="19">
        <f t="shared" si="0"/>
        <v>36.5</v>
      </c>
      <c r="K49" s="59"/>
      <c r="L49" s="60">
        <v>36.5</v>
      </c>
      <c r="M49" s="18"/>
    </row>
    <row r="50" spans="1:13" s="8" customFormat="1" ht="33" x14ac:dyDescent="0.25">
      <c r="A50" s="61">
        <v>31</v>
      </c>
      <c r="B50" s="17" t="s">
        <v>16</v>
      </c>
      <c r="C50" s="18" t="s">
        <v>30</v>
      </c>
      <c r="D50" s="41">
        <v>2</v>
      </c>
      <c r="E50" s="41">
        <v>26</v>
      </c>
      <c r="F50" s="18" t="s">
        <v>8</v>
      </c>
      <c r="G50" s="19">
        <v>412.3</v>
      </c>
      <c r="H50" s="20">
        <v>412.3</v>
      </c>
      <c r="I50" s="19">
        <f t="shared" si="1"/>
        <v>0</v>
      </c>
      <c r="J50" s="19">
        <f t="shared" si="0"/>
        <v>412.3</v>
      </c>
      <c r="K50" s="59">
        <v>412.3</v>
      </c>
      <c r="L50" s="60">
        <v>0</v>
      </c>
      <c r="M50" s="18" t="s">
        <v>62</v>
      </c>
    </row>
    <row r="51" spans="1:13" s="8" customFormat="1" x14ac:dyDescent="0.25">
      <c r="A51" s="61">
        <v>32</v>
      </c>
      <c r="B51" s="17" t="s">
        <v>16</v>
      </c>
      <c r="C51" s="18" t="s">
        <v>30</v>
      </c>
      <c r="D51" s="41">
        <v>2</v>
      </c>
      <c r="E51" s="41">
        <v>27</v>
      </c>
      <c r="F51" s="18" t="s">
        <v>8</v>
      </c>
      <c r="G51" s="19">
        <v>2174.6</v>
      </c>
      <c r="H51" s="20">
        <v>2174.6</v>
      </c>
      <c r="I51" s="19">
        <f t="shared" si="1"/>
        <v>0</v>
      </c>
      <c r="J51" s="19">
        <f t="shared" si="0"/>
        <v>2174.6</v>
      </c>
      <c r="K51" s="59">
        <v>2174.6</v>
      </c>
      <c r="L51" s="60">
        <v>0</v>
      </c>
      <c r="M51" s="18"/>
    </row>
    <row r="52" spans="1:13" s="8" customFormat="1" x14ac:dyDescent="0.25">
      <c r="A52" s="61">
        <v>33</v>
      </c>
      <c r="B52" s="17" t="s">
        <v>15</v>
      </c>
      <c r="C52" s="18" t="s">
        <v>30</v>
      </c>
      <c r="D52" s="41">
        <v>3</v>
      </c>
      <c r="E52" s="41">
        <v>1</v>
      </c>
      <c r="F52" s="18" t="s">
        <v>8</v>
      </c>
      <c r="G52" s="21">
        <v>753.8</v>
      </c>
      <c r="H52" s="22">
        <v>753.8</v>
      </c>
      <c r="I52" s="19">
        <f t="shared" si="1"/>
        <v>0</v>
      </c>
      <c r="J52" s="19">
        <f t="shared" si="0"/>
        <v>753.8</v>
      </c>
      <c r="K52" s="59">
        <v>753.8</v>
      </c>
      <c r="L52" s="60">
        <v>0</v>
      </c>
      <c r="M52" s="18"/>
    </row>
    <row r="53" spans="1:13" s="8" customFormat="1" x14ac:dyDescent="0.25">
      <c r="A53" s="61">
        <v>34</v>
      </c>
      <c r="B53" s="17" t="s">
        <v>15</v>
      </c>
      <c r="C53" s="18" t="s">
        <v>30</v>
      </c>
      <c r="D53" s="41">
        <v>3</v>
      </c>
      <c r="E53" s="41">
        <v>2</v>
      </c>
      <c r="F53" s="18" t="s">
        <v>8</v>
      </c>
      <c r="G53" s="19">
        <v>381.7</v>
      </c>
      <c r="H53" s="20">
        <v>381.7</v>
      </c>
      <c r="I53" s="19">
        <f t="shared" si="1"/>
        <v>0</v>
      </c>
      <c r="J53" s="19">
        <f t="shared" si="0"/>
        <v>381.7</v>
      </c>
      <c r="K53" s="59">
        <v>381.7</v>
      </c>
      <c r="L53" s="60">
        <v>0</v>
      </c>
      <c r="M53" s="18"/>
    </row>
    <row r="54" spans="1:13" s="8" customFormat="1" x14ac:dyDescent="0.25">
      <c r="A54" s="61">
        <v>35</v>
      </c>
      <c r="B54" s="17" t="s">
        <v>15</v>
      </c>
      <c r="C54" s="18" t="s">
        <v>30</v>
      </c>
      <c r="D54" s="41">
        <v>3</v>
      </c>
      <c r="E54" s="41">
        <v>3</v>
      </c>
      <c r="F54" s="18" t="s">
        <v>8</v>
      </c>
      <c r="G54" s="19">
        <v>6906.6</v>
      </c>
      <c r="H54" s="20">
        <v>6859</v>
      </c>
      <c r="I54" s="19">
        <f t="shared" si="1"/>
        <v>47.600000000000364</v>
      </c>
      <c r="J54" s="19">
        <f t="shared" si="0"/>
        <v>6859</v>
      </c>
      <c r="K54" s="59">
        <v>6859</v>
      </c>
      <c r="L54" s="60">
        <v>0</v>
      </c>
      <c r="M54" s="18"/>
    </row>
    <row r="55" spans="1:13" s="8" customFormat="1" x14ac:dyDescent="0.25">
      <c r="A55" s="61">
        <v>36</v>
      </c>
      <c r="B55" s="17" t="s">
        <v>15</v>
      </c>
      <c r="C55" s="18" t="s">
        <v>30</v>
      </c>
      <c r="D55" s="18">
        <v>3</v>
      </c>
      <c r="E55" s="18">
        <v>4</v>
      </c>
      <c r="F55" s="18" t="s">
        <v>8</v>
      </c>
      <c r="G55" s="21">
        <v>212.7</v>
      </c>
      <c r="H55" s="22">
        <v>212.7</v>
      </c>
      <c r="I55" s="19">
        <f t="shared" si="1"/>
        <v>0</v>
      </c>
      <c r="J55" s="19">
        <f t="shared" si="0"/>
        <v>212.7</v>
      </c>
      <c r="K55" s="59">
        <v>212.7</v>
      </c>
      <c r="L55" s="60">
        <v>0</v>
      </c>
      <c r="M55" s="18"/>
    </row>
    <row r="56" spans="1:13" s="8" customFormat="1" x14ac:dyDescent="0.25">
      <c r="A56" s="61">
        <v>37</v>
      </c>
      <c r="B56" s="17" t="s">
        <v>16</v>
      </c>
      <c r="C56" s="18" t="s">
        <v>30</v>
      </c>
      <c r="D56" s="18">
        <v>3</v>
      </c>
      <c r="E56" s="18">
        <v>5</v>
      </c>
      <c r="F56" s="18" t="s">
        <v>8</v>
      </c>
      <c r="G56" s="19">
        <v>2074.6999999999998</v>
      </c>
      <c r="H56" s="20">
        <v>86.3</v>
      </c>
      <c r="I56" s="19">
        <f t="shared" si="1"/>
        <v>1988.3999999999999</v>
      </c>
      <c r="J56" s="19">
        <f t="shared" si="0"/>
        <v>86.3</v>
      </c>
      <c r="K56" s="59"/>
      <c r="L56" s="60">
        <v>86.3</v>
      </c>
      <c r="M56" s="18"/>
    </row>
    <row r="57" spans="1:13" s="8" customFormat="1" x14ac:dyDescent="0.25">
      <c r="A57" s="61">
        <v>38</v>
      </c>
      <c r="B57" s="17" t="s">
        <v>15</v>
      </c>
      <c r="C57" s="18" t="s">
        <v>30</v>
      </c>
      <c r="D57" s="18">
        <v>3</v>
      </c>
      <c r="E57" s="18">
        <v>6</v>
      </c>
      <c r="F57" s="18" t="s">
        <v>8</v>
      </c>
      <c r="G57" s="19">
        <v>940</v>
      </c>
      <c r="H57" s="20">
        <v>940</v>
      </c>
      <c r="I57" s="19">
        <f t="shared" si="1"/>
        <v>0</v>
      </c>
      <c r="J57" s="19">
        <f t="shared" si="0"/>
        <v>940</v>
      </c>
      <c r="K57" s="59">
        <v>940</v>
      </c>
      <c r="L57" s="60">
        <v>0</v>
      </c>
      <c r="M57" s="18"/>
    </row>
    <row r="58" spans="1:13" s="8" customFormat="1" ht="16.5" customHeight="1" x14ac:dyDescent="0.25">
      <c r="A58" s="58">
        <v>39</v>
      </c>
      <c r="B58" s="17" t="s">
        <v>15</v>
      </c>
      <c r="C58" s="18" t="s">
        <v>30</v>
      </c>
      <c r="D58" s="40">
        <v>3</v>
      </c>
      <c r="E58" s="40">
        <v>7</v>
      </c>
      <c r="F58" s="18" t="s">
        <v>8</v>
      </c>
      <c r="G58" s="19">
        <f>267.1-40.9</f>
        <v>226.20000000000002</v>
      </c>
      <c r="H58" s="20">
        <f>266.2-40.9</f>
        <v>225.29999999999998</v>
      </c>
      <c r="I58" s="19">
        <f t="shared" si="1"/>
        <v>0.90000000000003411</v>
      </c>
      <c r="J58" s="19">
        <f t="shared" si="0"/>
        <v>40.9</v>
      </c>
      <c r="K58" s="59">
        <v>40.9</v>
      </c>
      <c r="L58" s="60">
        <v>0</v>
      </c>
      <c r="M58" s="40" t="s">
        <v>45</v>
      </c>
    </row>
    <row r="59" spans="1:13" s="8" customFormat="1" x14ac:dyDescent="0.25">
      <c r="A59" s="69"/>
      <c r="B59" s="17" t="s">
        <v>16</v>
      </c>
      <c r="C59" s="18" t="s">
        <v>30</v>
      </c>
      <c r="D59" s="70"/>
      <c r="E59" s="70"/>
      <c r="F59" s="18" t="s">
        <v>8</v>
      </c>
      <c r="G59" s="19">
        <v>40.9</v>
      </c>
      <c r="H59" s="20">
        <v>40.9</v>
      </c>
      <c r="I59" s="19">
        <f t="shared" si="1"/>
        <v>0</v>
      </c>
      <c r="J59" s="19">
        <f t="shared" si="0"/>
        <v>225.29999999999998</v>
      </c>
      <c r="K59" s="59">
        <v>225.29999999999998</v>
      </c>
      <c r="L59" s="60">
        <v>0</v>
      </c>
      <c r="M59" s="70"/>
    </row>
    <row r="60" spans="1:13" s="8" customFormat="1" x14ac:dyDescent="0.25">
      <c r="A60" s="61">
        <v>40</v>
      </c>
      <c r="B60" s="17" t="s">
        <v>15</v>
      </c>
      <c r="C60" s="18" t="s">
        <v>30</v>
      </c>
      <c r="D60" s="41">
        <v>3</v>
      </c>
      <c r="E60" s="41">
        <v>8</v>
      </c>
      <c r="F60" s="18" t="s">
        <v>8</v>
      </c>
      <c r="G60" s="21">
        <v>632.1</v>
      </c>
      <c r="H60" s="22">
        <v>632.1</v>
      </c>
      <c r="I60" s="19">
        <f t="shared" si="1"/>
        <v>0</v>
      </c>
      <c r="J60" s="19">
        <f t="shared" si="0"/>
        <v>632.1</v>
      </c>
      <c r="K60" s="59">
        <v>632.1</v>
      </c>
      <c r="L60" s="60">
        <v>0</v>
      </c>
      <c r="M60" s="18"/>
    </row>
    <row r="61" spans="1:13" s="8" customFormat="1" ht="16.5" customHeight="1" x14ac:dyDescent="0.25">
      <c r="A61" s="58">
        <v>41</v>
      </c>
      <c r="B61" s="17" t="s">
        <v>15</v>
      </c>
      <c r="C61" s="18" t="s">
        <v>30</v>
      </c>
      <c r="D61" s="63">
        <v>3</v>
      </c>
      <c r="E61" s="63">
        <v>9</v>
      </c>
      <c r="F61" s="18" t="s">
        <v>8</v>
      </c>
      <c r="G61" s="21">
        <v>1034.2</v>
      </c>
      <c r="H61" s="22">
        <v>1034.2</v>
      </c>
      <c r="I61" s="19">
        <f t="shared" si="1"/>
        <v>0</v>
      </c>
      <c r="J61" s="19">
        <f t="shared" si="0"/>
        <v>1034.2</v>
      </c>
      <c r="K61" s="59">
        <v>1034.2</v>
      </c>
      <c r="L61" s="60">
        <v>0</v>
      </c>
      <c r="M61" s="40" t="s">
        <v>45</v>
      </c>
    </row>
    <row r="62" spans="1:13" s="8" customFormat="1" x14ac:dyDescent="0.25">
      <c r="A62" s="58"/>
      <c r="B62" s="17" t="s">
        <v>16</v>
      </c>
      <c r="C62" s="18" t="s">
        <v>30</v>
      </c>
      <c r="D62" s="63"/>
      <c r="E62" s="63"/>
      <c r="F62" s="18" t="s">
        <v>8</v>
      </c>
      <c r="G62" s="21">
        <v>501</v>
      </c>
      <c r="H62" s="22">
        <v>501</v>
      </c>
      <c r="I62" s="19">
        <f t="shared" si="1"/>
        <v>0</v>
      </c>
      <c r="J62" s="19">
        <f t="shared" si="0"/>
        <v>501</v>
      </c>
      <c r="K62" s="59"/>
      <c r="L62" s="60">
        <v>501</v>
      </c>
      <c r="M62" s="40"/>
    </row>
    <row r="63" spans="1:13" s="8" customFormat="1" x14ac:dyDescent="0.25">
      <c r="A63" s="58">
        <v>42</v>
      </c>
      <c r="B63" s="17" t="s">
        <v>15</v>
      </c>
      <c r="C63" s="18" t="s">
        <v>30</v>
      </c>
      <c r="D63" s="63">
        <v>3</v>
      </c>
      <c r="E63" s="63">
        <v>10</v>
      </c>
      <c r="F63" s="18" t="s">
        <v>33</v>
      </c>
      <c r="G63" s="21">
        <f>H63+811</f>
        <v>1370.1</v>
      </c>
      <c r="H63" s="22">
        <v>559.1</v>
      </c>
      <c r="I63" s="19">
        <f t="shared" si="1"/>
        <v>810.99999999999989</v>
      </c>
      <c r="J63" s="19">
        <f t="shared" si="0"/>
        <v>4648.3999999999996</v>
      </c>
      <c r="K63" s="59"/>
      <c r="L63" s="60">
        <v>4648.3999999999996</v>
      </c>
      <c r="M63" s="18" t="s">
        <v>46</v>
      </c>
    </row>
    <row r="64" spans="1:13" s="8" customFormat="1" x14ac:dyDescent="0.25">
      <c r="A64" s="58"/>
      <c r="B64" s="17" t="s">
        <v>15</v>
      </c>
      <c r="C64" s="18" t="s">
        <v>30</v>
      </c>
      <c r="D64" s="63"/>
      <c r="E64" s="63"/>
      <c r="F64" s="18" t="s">
        <v>33</v>
      </c>
      <c r="G64" s="21">
        <f>H64</f>
        <v>4648.3999999999996</v>
      </c>
      <c r="H64" s="22">
        <v>4648.3999999999996</v>
      </c>
      <c r="I64" s="19">
        <f t="shared" si="1"/>
        <v>0</v>
      </c>
      <c r="J64" s="19">
        <f t="shared" si="0"/>
        <v>559.10000000000036</v>
      </c>
      <c r="K64" s="59"/>
      <c r="L64" s="60">
        <v>559.10000000000036</v>
      </c>
      <c r="M64" s="18" t="s">
        <v>46</v>
      </c>
    </row>
    <row r="65" spans="1:13" s="8" customFormat="1" ht="16.5" customHeight="1" x14ac:dyDescent="0.25">
      <c r="A65" s="58">
        <v>43</v>
      </c>
      <c r="B65" s="17" t="s">
        <v>15</v>
      </c>
      <c r="C65" s="18" t="s">
        <v>30</v>
      </c>
      <c r="D65" s="63">
        <v>3</v>
      </c>
      <c r="E65" s="63">
        <v>11</v>
      </c>
      <c r="F65" s="18" t="s">
        <v>8</v>
      </c>
      <c r="G65" s="19">
        <f>3701.6-38</f>
        <v>3663.6</v>
      </c>
      <c r="H65" s="20">
        <f>3681.6-38</f>
        <v>3643.6</v>
      </c>
      <c r="I65" s="19">
        <f t="shared" si="1"/>
        <v>20</v>
      </c>
      <c r="J65" s="19">
        <f t="shared" si="0"/>
        <v>3643.6</v>
      </c>
      <c r="K65" s="59">
        <v>2544</v>
      </c>
      <c r="L65" s="60">
        <v>1099.5999999999999</v>
      </c>
      <c r="M65" s="40" t="s">
        <v>45</v>
      </c>
    </row>
    <row r="66" spans="1:13" s="8" customFormat="1" x14ac:dyDescent="0.25">
      <c r="A66" s="58"/>
      <c r="B66" s="17" t="s">
        <v>16</v>
      </c>
      <c r="C66" s="18" t="s">
        <v>30</v>
      </c>
      <c r="D66" s="63"/>
      <c r="E66" s="63"/>
      <c r="F66" s="18" t="s">
        <v>8</v>
      </c>
      <c r="G66" s="19">
        <v>38</v>
      </c>
      <c r="H66" s="20">
        <v>38</v>
      </c>
      <c r="I66" s="19">
        <f t="shared" si="1"/>
        <v>0</v>
      </c>
      <c r="J66" s="19">
        <f t="shared" si="0"/>
        <v>38</v>
      </c>
      <c r="K66" s="59"/>
      <c r="L66" s="60">
        <v>38</v>
      </c>
      <c r="M66" s="40"/>
    </row>
    <row r="67" spans="1:13" s="8" customFormat="1" x14ac:dyDescent="0.25">
      <c r="A67" s="61">
        <v>44</v>
      </c>
      <c r="B67" s="17" t="s">
        <v>15</v>
      </c>
      <c r="C67" s="18" t="s">
        <v>30</v>
      </c>
      <c r="D67" s="41">
        <v>3</v>
      </c>
      <c r="E67" s="41">
        <v>12</v>
      </c>
      <c r="F67" s="18" t="s">
        <v>8</v>
      </c>
      <c r="G67" s="19">
        <v>17.5</v>
      </c>
      <c r="H67" s="20">
        <v>17.5</v>
      </c>
      <c r="I67" s="19">
        <f t="shared" si="1"/>
        <v>0</v>
      </c>
      <c r="J67" s="19">
        <f t="shared" si="0"/>
        <v>17.5</v>
      </c>
      <c r="K67" s="59">
        <v>17.5</v>
      </c>
      <c r="L67" s="60">
        <v>0</v>
      </c>
      <c r="M67" s="18"/>
    </row>
    <row r="68" spans="1:13" s="8" customFormat="1" x14ac:dyDescent="0.25">
      <c r="A68" s="61">
        <v>45</v>
      </c>
      <c r="B68" s="17" t="s">
        <v>16</v>
      </c>
      <c r="C68" s="18" t="s">
        <v>30</v>
      </c>
      <c r="D68" s="41">
        <v>3</v>
      </c>
      <c r="E68" s="41">
        <v>13</v>
      </c>
      <c r="F68" s="18" t="s">
        <v>34</v>
      </c>
      <c r="G68" s="19">
        <v>55.3</v>
      </c>
      <c r="H68" s="20">
        <v>55.3</v>
      </c>
      <c r="I68" s="19">
        <f t="shared" si="1"/>
        <v>0</v>
      </c>
      <c r="J68" s="19">
        <f t="shared" si="0"/>
        <v>55.3</v>
      </c>
      <c r="K68" s="59"/>
      <c r="L68" s="60">
        <v>55.3</v>
      </c>
      <c r="M68" s="18"/>
    </row>
    <row r="69" spans="1:13" s="8" customFormat="1" x14ac:dyDescent="0.25">
      <c r="A69" s="61">
        <v>46</v>
      </c>
      <c r="B69" s="17" t="s">
        <v>15</v>
      </c>
      <c r="C69" s="18" t="s">
        <v>30</v>
      </c>
      <c r="D69" s="41">
        <v>3</v>
      </c>
      <c r="E69" s="41">
        <v>14</v>
      </c>
      <c r="F69" s="18" t="s">
        <v>8</v>
      </c>
      <c r="G69" s="19">
        <v>277.8</v>
      </c>
      <c r="H69" s="20">
        <v>277.8</v>
      </c>
      <c r="I69" s="19">
        <f t="shared" si="1"/>
        <v>0</v>
      </c>
      <c r="J69" s="19">
        <f t="shared" si="0"/>
        <v>277.8</v>
      </c>
      <c r="K69" s="59">
        <v>277.8</v>
      </c>
      <c r="L69" s="60">
        <v>0</v>
      </c>
      <c r="M69" s="18"/>
    </row>
    <row r="70" spans="1:13" s="8" customFormat="1" x14ac:dyDescent="0.25">
      <c r="A70" s="61">
        <v>47</v>
      </c>
      <c r="B70" s="17" t="s">
        <v>15</v>
      </c>
      <c r="C70" s="18" t="s">
        <v>30</v>
      </c>
      <c r="D70" s="41">
        <v>3</v>
      </c>
      <c r="E70" s="41">
        <v>15</v>
      </c>
      <c r="F70" s="18" t="s">
        <v>8</v>
      </c>
      <c r="G70" s="19">
        <v>2133.4</v>
      </c>
      <c r="H70" s="20">
        <v>2133.4</v>
      </c>
      <c r="I70" s="19">
        <f t="shared" si="1"/>
        <v>0</v>
      </c>
      <c r="J70" s="19">
        <f t="shared" si="0"/>
        <v>2133.4</v>
      </c>
      <c r="K70" s="59">
        <v>2133.4</v>
      </c>
      <c r="L70" s="60">
        <v>0</v>
      </c>
      <c r="M70" s="18"/>
    </row>
    <row r="71" spans="1:13" s="8" customFormat="1" ht="33" x14ac:dyDescent="0.25">
      <c r="A71" s="61">
        <v>48</v>
      </c>
      <c r="B71" s="17" t="s">
        <v>16</v>
      </c>
      <c r="C71" s="18" t="s">
        <v>30</v>
      </c>
      <c r="D71" s="41">
        <v>3</v>
      </c>
      <c r="E71" s="41">
        <v>16</v>
      </c>
      <c r="F71" s="18" t="s">
        <v>8</v>
      </c>
      <c r="G71" s="19">
        <v>1340.4</v>
      </c>
      <c r="H71" s="20">
        <v>1340.4</v>
      </c>
      <c r="I71" s="19">
        <f t="shared" si="1"/>
        <v>0</v>
      </c>
      <c r="J71" s="19">
        <f t="shared" si="0"/>
        <v>1340.4</v>
      </c>
      <c r="K71" s="59">
        <v>1340.4</v>
      </c>
      <c r="L71" s="60">
        <v>0</v>
      </c>
      <c r="M71" s="18" t="s">
        <v>62</v>
      </c>
    </row>
    <row r="72" spans="1:13" s="8" customFormat="1" x14ac:dyDescent="0.25">
      <c r="A72" s="61">
        <v>49</v>
      </c>
      <c r="B72" s="17" t="s">
        <v>15</v>
      </c>
      <c r="C72" s="18" t="s">
        <v>30</v>
      </c>
      <c r="D72" s="41">
        <v>3</v>
      </c>
      <c r="E72" s="41">
        <v>17</v>
      </c>
      <c r="F72" s="18" t="s">
        <v>8</v>
      </c>
      <c r="G72" s="19">
        <v>5378.1</v>
      </c>
      <c r="H72" s="20">
        <v>5378.1</v>
      </c>
      <c r="I72" s="19">
        <f t="shared" si="1"/>
        <v>0</v>
      </c>
      <c r="J72" s="19">
        <f t="shared" si="0"/>
        <v>5378.1</v>
      </c>
      <c r="K72" s="59">
        <v>5378.1</v>
      </c>
      <c r="L72" s="60">
        <v>0</v>
      </c>
      <c r="M72" s="18"/>
    </row>
    <row r="73" spans="1:13" s="8" customFormat="1" x14ac:dyDescent="0.25">
      <c r="A73" s="61">
        <v>50</v>
      </c>
      <c r="B73" s="17" t="s">
        <v>15</v>
      </c>
      <c r="C73" s="18" t="s">
        <v>30</v>
      </c>
      <c r="D73" s="41">
        <v>3</v>
      </c>
      <c r="E73" s="41">
        <v>18</v>
      </c>
      <c r="F73" s="18" t="s">
        <v>8</v>
      </c>
      <c r="G73" s="21">
        <v>1632.3</v>
      </c>
      <c r="H73" s="22">
        <v>1632.3</v>
      </c>
      <c r="I73" s="19">
        <f t="shared" si="1"/>
        <v>0</v>
      </c>
      <c r="J73" s="19">
        <f t="shared" si="0"/>
        <v>1632.3</v>
      </c>
      <c r="K73" s="59">
        <v>1632.3</v>
      </c>
      <c r="L73" s="60">
        <v>0</v>
      </c>
      <c r="M73" s="18"/>
    </row>
    <row r="74" spans="1:13" s="8" customFormat="1" x14ac:dyDescent="0.25">
      <c r="A74" s="61">
        <v>51</v>
      </c>
      <c r="B74" s="17" t="s">
        <v>16</v>
      </c>
      <c r="C74" s="18" t="s">
        <v>30</v>
      </c>
      <c r="D74" s="41">
        <v>3</v>
      </c>
      <c r="E74" s="41">
        <v>19</v>
      </c>
      <c r="F74" s="18" t="s">
        <v>34</v>
      </c>
      <c r="G74" s="19">
        <v>15.3</v>
      </c>
      <c r="H74" s="20">
        <v>15.3</v>
      </c>
      <c r="I74" s="19">
        <f t="shared" si="1"/>
        <v>0</v>
      </c>
      <c r="J74" s="19">
        <f t="shared" si="0"/>
        <v>15.3</v>
      </c>
      <c r="K74" s="59"/>
      <c r="L74" s="60">
        <v>15.3</v>
      </c>
      <c r="M74" s="18"/>
    </row>
    <row r="75" spans="1:13" s="8" customFormat="1" ht="33" x14ac:dyDescent="0.25">
      <c r="A75" s="61">
        <v>52</v>
      </c>
      <c r="B75" s="17" t="s">
        <v>16</v>
      </c>
      <c r="C75" s="18" t="s">
        <v>30</v>
      </c>
      <c r="D75" s="41">
        <v>3</v>
      </c>
      <c r="E75" s="41">
        <v>20</v>
      </c>
      <c r="F75" s="18" t="s">
        <v>8</v>
      </c>
      <c r="G75" s="19">
        <v>65</v>
      </c>
      <c r="H75" s="20">
        <v>65</v>
      </c>
      <c r="I75" s="19">
        <f t="shared" si="1"/>
        <v>0</v>
      </c>
      <c r="J75" s="19">
        <f t="shared" ref="J75:J138" si="2">K75+L75</f>
        <v>65</v>
      </c>
      <c r="K75" s="59"/>
      <c r="L75" s="60">
        <v>65</v>
      </c>
      <c r="M75" s="18" t="s">
        <v>62</v>
      </c>
    </row>
    <row r="76" spans="1:13" s="8" customFormat="1" x14ac:dyDescent="0.25">
      <c r="A76" s="61">
        <v>53</v>
      </c>
      <c r="B76" s="17" t="s">
        <v>15</v>
      </c>
      <c r="C76" s="18" t="s">
        <v>30</v>
      </c>
      <c r="D76" s="41">
        <v>4</v>
      </c>
      <c r="E76" s="41">
        <v>1</v>
      </c>
      <c r="F76" s="18" t="s">
        <v>8</v>
      </c>
      <c r="G76" s="19">
        <v>336.1</v>
      </c>
      <c r="H76" s="20">
        <v>336.1</v>
      </c>
      <c r="I76" s="19">
        <f t="shared" si="1"/>
        <v>0</v>
      </c>
      <c r="J76" s="19">
        <f t="shared" si="2"/>
        <v>336.1</v>
      </c>
      <c r="K76" s="59">
        <v>336.1</v>
      </c>
      <c r="L76" s="60">
        <v>0</v>
      </c>
      <c r="M76" s="18"/>
    </row>
    <row r="77" spans="1:13" s="8" customFormat="1" x14ac:dyDescent="0.25">
      <c r="A77" s="61">
        <v>54</v>
      </c>
      <c r="B77" s="17" t="s">
        <v>15</v>
      </c>
      <c r="C77" s="18" t="s">
        <v>30</v>
      </c>
      <c r="D77" s="41">
        <v>4</v>
      </c>
      <c r="E77" s="41">
        <v>2</v>
      </c>
      <c r="F77" s="18" t="s">
        <v>8</v>
      </c>
      <c r="G77" s="19">
        <v>427.7</v>
      </c>
      <c r="H77" s="20">
        <v>427.7</v>
      </c>
      <c r="I77" s="19">
        <f t="shared" si="1"/>
        <v>0</v>
      </c>
      <c r="J77" s="19">
        <f t="shared" si="2"/>
        <v>427.7</v>
      </c>
      <c r="K77" s="59">
        <v>427.7</v>
      </c>
      <c r="L77" s="60">
        <v>0</v>
      </c>
      <c r="M77" s="18"/>
    </row>
    <row r="78" spans="1:13" s="8" customFormat="1" x14ac:dyDescent="0.25">
      <c r="A78" s="61">
        <v>55</v>
      </c>
      <c r="B78" s="17" t="s">
        <v>15</v>
      </c>
      <c r="C78" s="18" t="s">
        <v>30</v>
      </c>
      <c r="D78" s="41">
        <v>4</v>
      </c>
      <c r="E78" s="41">
        <v>3</v>
      </c>
      <c r="F78" s="18" t="s">
        <v>8</v>
      </c>
      <c r="G78" s="19">
        <v>869.7</v>
      </c>
      <c r="H78" s="20">
        <v>869.7</v>
      </c>
      <c r="I78" s="19">
        <f t="shared" si="1"/>
        <v>0</v>
      </c>
      <c r="J78" s="19">
        <f t="shared" si="2"/>
        <v>869.7</v>
      </c>
      <c r="K78" s="59">
        <v>869.7</v>
      </c>
      <c r="L78" s="60">
        <v>0</v>
      </c>
      <c r="M78" s="18"/>
    </row>
    <row r="79" spans="1:13" s="8" customFormat="1" x14ac:dyDescent="0.25">
      <c r="A79" s="61">
        <v>56</v>
      </c>
      <c r="B79" s="17" t="s">
        <v>15</v>
      </c>
      <c r="C79" s="18" t="s">
        <v>30</v>
      </c>
      <c r="D79" s="41">
        <v>4</v>
      </c>
      <c r="E79" s="41">
        <v>4</v>
      </c>
      <c r="F79" s="18" t="s">
        <v>8</v>
      </c>
      <c r="G79" s="19">
        <v>79.5</v>
      </c>
      <c r="H79" s="20">
        <v>79.5</v>
      </c>
      <c r="I79" s="19">
        <f t="shared" si="1"/>
        <v>0</v>
      </c>
      <c r="J79" s="19">
        <f t="shared" si="2"/>
        <v>79.5</v>
      </c>
      <c r="K79" s="59">
        <v>79.5</v>
      </c>
      <c r="L79" s="60">
        <v>0</v>
      </c>
      <c r="M79" s="18"/>
    </row>
    <row r="80" spans="1:13" s="8" customFormat="1" ht="33" x14ac:dyDescent="0.25">
      <c r="A80" s="61">
        <v>57</v>
      </c>
      <c r="B80" s="17" t="s">
        <v>15</v>
      </c>
      <c r="C80" s="18" t="s">
        <v>30</v>
      </c>
      <c r="D80" s="41">
        <v>4</v>
      </c>
      <c r="E80" s="41">
        <v>5</v>
      </c>
      <c r="F80" s="18" t="s">
        <v>33</v>
      </c>
      <c r="G80" s="19">
        <v>8568.7999999999993</v>
      </c>
      <c r="H80" s="20">
        <v>7767.3</v>
      </c>
      <c r="I80" s="19">
        <f t="shared" si="1"/>
        <v>801.49999999999909</v>
      </c>
      <c r="J80" s="19">
        <f t="shared" si="2"/>
        <v>7767.3</v>
      </c>
      <c r="K80" s="59"/>
      <c r="L80" s="60">
        <v>7767.3</v>
      </c>
      <c r="M80" s="18" t="s">
        <v>62</v>
      </c>
    </row>
    <row r="81" spans="1:13" s="8" customFormat="1" ht="16.5" customHeight="1" x14ac:dyDescent="0.25">
      <c r="A81" s="58">
        <v>58</v>
      </c>
      <c r="B81" s="17" t="s">
        <v>15</v>
      </c>
      <c r="C81" s="18" t="s">
        <v>30</v>
      </c>
      <c r="D81" s="63">
        <v>4</v>
      </c>
      <c r="E81" s="63">
        <v>6</v>
      </c>
      <c r="F81" s="18" t="s">
        <v>8</v>
      </c>
      <c r="G81" s="19">
        <f>22933.8-8005.3</f>
        <v>14928.5</v>
      </c>
      <c r="H81" s="20">
        <f>22933.8-8005.3</f>
        <v>14928.5</v>
      </c>
      <c r="I81" s="19">
        <f t="shared" si="1"/>
        <v>0</v>
      </c>
      <c r="J81" s="19">
        <f t="shared" si="2"/>
        <v>14928.5</v>
      </c>
      <c r="K81" s="59">
        <v>14928.5</v>
      </c>
      <c r="L81" s="60">
        <v>0</v>
      </c>
      <c r="M81" s="40" t="s">
        <v>45</v>
      </c>
    </row>
    <row r="82" spans="1:13" s="8" customFormat="1" x14ac:dyDescent="0.25">
      <c r="A82" s="58"/>
      <c r="B82" s="17" t="s">
        <v>16</v>
      </c>
      <c r="C82" s="18" t="s">
        <v>30</v>
      </c>
      <c r="D82" s="63"/>
      <c r="E82" s="63"/>
      <c r="F82" s="18" t="s">
        <v>8</v>
      </c>
      <c r="G82" s="19">
        <v>8005.3</v>
      </c>
      <c r="H82" s="20">
        <v>8005.3</v>
      </c>
      <c r="I82" s="19">
        <f t="shared" si="1"/>
        <v>0</v>
      </c>
      <c r="J82" s="19">
        <f t="shared" si="2"/>
        <v>8005.2999999999993</v>
      </c>
      <c r="K82" s="59">
        <v>7854</v>
      </c>
      <c r="L82" s="60">
        <v>151.29999999999927</v>
      </c>
      <c r="M82" s="40"/>
    </row>
    <row r="83" spans="1:13" s="8" customFormat="1" x14ac:dyDescent="0.25">
      <c r="A83" s="61">
        <v>59</v>
      </c>
      <c r="B83" s="17" t="s">
        <v>15</v>
      </c>
      <c r="C83" s="18" t="s">
        <v>30</v>
      </c>
      <c r="D83" s="41">
        <v>4</v>
      </c>
      <c r="E83" s="41">
        <v>7</v>
      </c>
      <c r="F83" s="18" t="s">
        <v>8</v>
      </c>
      <c r="G83" s="19">
        <v>670.4</v>
      </c>
      <c r="H83" s="20">
        <v>670</v>
      </c>
      <c r="I83" s="19">
        <f t="shared" si="1"/>
        <v>0.39999999999997726</v>
      </c>
      <c r="J83" s="19">
        <f t="shared" si="2"/>
        <v>670</v>
      </c>
      <c r="K83" s="59">
        <v>670</v>
      </c>
      <c r="L83" s="60">
        <v>0</v>
      </c>
      <c r="M83" s="18"/>
    </row>
    <row r="84" spans="1:13" s="8" customFormat="1" x14ac:dyDescent="0.25">
      <c r="A84" s="61">
        <v>60</v>
      </c>
      <c r="B84" s="17" t="s">
        <v>15</v>
      </c>
      <c r="C84" s="18" t="s">
        <v>30</v>
      </c>
      <c r="D84" s="41">
        <v>4</v>
      </c>
      <c r="E84" s="41">
        <v>8</v>
      </c>
      <c r="F84" s="18" t="s">
        <v>8</v>
      </c>
      <c r="G84" s="19">
        <v>300.39999999999998</v>
      </c>
      <c r="H84" s="20">
        <v>300.39999999999998</v>
      </c>
      <c r="I84" s="19">
        <f t="shared" si="1"/>
        <v>0</v>
      </c>
      <c r="J84" s="19">
        <f t="shared" si="2"/>
        <v>300.39999999999998</v>
      </c>
      <c r="K84" s="59">
        <v>300.39999999999998</v>
      </c>
      <c r="L84" s="60">
        <v>0</v>
      </c>
      <c r="M84" s="18"/>
    </row>
    <row r="85" spans="1:13" s="8" customFormat="1" ht="16.5" customHeight="1" x14ac:dyDescent="0.25">
      <c r="A85" s="58">
        <v>61</v>
      </c>
      <c r="B85" s="17" t="s">
        <v>15</v>
      </c>
      <c r="C85" s="18" t="s">
        <v>30</v>
      </c>
      <c r="D85" s="63">
        <v>4</v>
      </c>
      <c r="E85" s="63">
        <v>9</v>
      </c>
      <c r="F85" s="18" t="s">
        <v>8</v>
      </c>
      <c r="G85" s="19">
        <f>1694.7-1077</f>
        <v>617.70000000000005</v>
      </c>
      <c r="H85" s="20">
        <f>1694.7-1077</f>
        <v>617.70000000000005</v>
      </c>
      <c r="I85" s="19">
        <f t="shared" ref="I85:I151" si="3">G85-H85</f>
        <v>0</v>
      </c>
      <c r="J85" s="19">
        <f t="shared" si="2"/>
        <v>617.70000000000005</v>
      </c>
      <c r="K85" s="59">
        <v>617.70000000000005</v>
      </c>
      <c r="L85" s="60">
        <v>0</v>
      </c>
      <c r="M85" s="40" t="s">
        <v>45</v>
      </c>
    </row>
    <row r="86" spans="1:13" s="8" customFormat="1" x14ac:dyDescent="0.25">
      <c r="A86" s="58"/>
      <c r="B86" s="17" t="s">
        <v>16</v>
      </c>
      <c r="C86" s="18" t="s">
        <v>30</v>
      </c>
      <c r="D86" s="63"/>
      <c r="E86" s="63"/>
      <c r="F86" s="18" t="s">
        <v>8</v>
      </c>
      <c r="G86" s="19">
        <v>1077</v>
      </c>
      <c r="H86" s="20">
        <v>1077</v>
      </c>
      <c r="I86" s="19">
        <f t="shared" si="3"/>
        <v>0</v>
      </c>
      <c r="J86" s="19">
        <f t="shared" si="2"/>
        <v>1077</v>
      </c>
      <c r="K86" s="59">
        <v>1077</v>
      </c>
      <c r="L86" s="60">
        <v>0</v>
      </c>
      <c r="M86" s="40"/>
    </row>
    <row r="87" spans="1:13" s="8" customFormat="1" x14ac:dyDescent="0.25">
      <c r="A87" s="61">
        <v>62</v>
      </c>
      <c r="B87" s="17" t="s">
        <v>15</v>
      </c>
      <c r="C87" s="18" t="s">
        <v>30</v>
      </c>
      <c r="D87" s="41">
        <v>4</v>
      </c>
      <c r="E87" s="41">
        <v>10</v>
      </c>
      <c r="F87" s="18" t="s">
        <v>8</v>
      </c>
      <c r="G87" s="19">
        <v>106.6</v>
      </c>
      <c r="H87" s="20">
        <v>106.6</v>
      </c>
      <c r="I87" s="19">
        <f t="shared" si="3"/>
        <v>0</v>
      </c>
      <c r="J87" s="19">
        <f t="shared" si="2"/>
        <v>106.6</v>
      </c>
      <c r="K87" s="59">
        <v>106.6</v>
      </c>
      <c r="L87" s="60">
        <v>0</v>
      </c>
      <c r="M87" s="18"/>
    </row>
    <row r="88" spans="1:13" s="8" customFormat="1" x14ac:dyDescent="0.25">
      <c r="A88" s="61">
        <v>63</v>
      </c>
      <c r="B88" s="17" t="s">
        <v>15</v>
      </c>
      <c r="C88" s="18" t="s">
        <v>30</v>
      </c>
      <c r="D88" s="41">
        <v>5</v>
      </c>
      <c r="E88" s="41">
        <v>1</v>
      </c>
      <c r="F88" s="18" t="s">
        <v>8</v>
      </c>
      <c r="G88" s="19">
        <v>149.19999999999999</v>
      </c>
      <c r="H88" s="20">
        <v>149.19999999999999</v>
      </c>
      <c r="I88" s="19">
        <f t="shared" si="3"/>
        <v>0</v>
      </c>
      <c r="J88" s="19">
        <f t="shared" si="2"/>
        <v>149.19999999999999</v>
      </c>
      <c r="K88" s="59">
        <v>149.19999999999999</v>
      </c>
      <c r="L88" s="60">
        <v>0</v>
      </c>
      <c r="M88" s="18"/>
    </row>
    <row r="89" spans="1:13" s="8" customFormat="1" x14ac:dyDescent="0.25">
      <c r="A89" s="61">
        <v>64</v>
      </c>
      <c r="B89" s="17" t="s">
        <v>15</v>
      </c>
      <c r="C89" s="18" t="s">
        <v>30</v>
      </c>
      <c r="D89" s="41">
        <v>5</v>
      </c>
      <c r="E89" s="41">
        <v>2</v>
      </c>
      <c r="F89" s="18" t="s">
        <v>8</v>
      </c>
      <c r="G89" s="19">
        <v>1207.5999999999999</v>
      </c>
      <c r="H89" s="20">
        <v>1207.5999999999999</v>
      </c>
      <c r="I89" s="19">
        <f t="shared" si="3"/>
        <v>0</v>
      </c>
      <c r="J89" s="19">
        <f t="shared" si="2"/>
        <v>1207.5999999999999</v>
      </c>
      <c r="K89" s="59">
        <v>1207.5999999999999</v>
      </c>
      <c r="L89" s="60">
        <v>0</v>
      </c>
      <c r="M89" s="18"/>
    </row>
    <row r="90" spans="1:13" s="8" customFormat="1" x14ac:dyDescent="0.25">
      <c r="A90" s="61">
        <v>65</v>
      </c>
      <c r="B90" s="17" t="s">
        <v>15</v>
      </c>
      <c r="C90" s="18" t="s">
        <v>30</v>
      </c>
      <c r="D90" s="41">
        <v>5</v>
      </c>
      <c r="E90" s="41">
        <v>3</v>
      </c>
      <c r="F90" s="18" t="s">
        <v>8</v>
      </c>
      <c r="G90" s="19">
        <v>18.899999999999999</v>
      </c>
      <c r="H90" s="20">
        <v>18.899999999999999</v>
      </c>
      <c r="I90" s="19">
        <f t="shared" si="3"/>
        <v>0</v>
      </c>
      <c r="J90" s="19">
        <f t="shared" si="2"/>
        <v>18.899999999999999</v>
      </c>
      <c r="K90" s="59">
        <v>18.899999999999999</v>
      </c>
      <c r="L90" s="60">
        <v>0</v>
      </c>
      <c r="M90" s="18"/>
    </row>
    <row r="91" spans="1:13" s="8" customFormat="1" x14ac:dyDescent="0.25">
      <c r="A91" s="61">
        <v>66</v>
      </c>
      <c r="B91" s="17" t="s">
        <v>15</v>
      </c>
      <c r="C91" s="18" t="s">
        <v>30</v>
      </c>
      <c r="D91" s="41">
        <v>5</v>
      </c>
      <c r="E91" s="41">
        <v>4</v>
      </c>
      <c r="F91" s="18" t="s">
        <v>8</v>
      </c>
      <c r="G91" s="19">
        <v>7301.1</v>
      </c>
      <c r="H91" s="20">
        <v>7299.3</v>
      </c>
      <c r="I91" s="19">
        <f t="shared" si="3"/>
        <v>1.8000000000001819</v>
      </c>
      <c r="J91" s="19">
        <f t="shared" si="2"/>
        <v>7299.3</v>
      </c>
      <c r="K91" s="59">
        <v>7299.3</v>
      </c>
      <c r="L91" s="60">
        <v>0</v>
      </c>
      <c r="M91" s="18"/>
    </row>
    <row r="92" spans="1:13" s="8" customFormat="1" x14ac:dyDescent="0.25">
      <c r="A92" s="61">
        <v>67</v>
      </c>
      <c r="B92" s="17" t="s">
        <v>15</v>
      </c>
      <c r="C92" s="18" t="s">
        <v>30</v>
      </c>
      <c r="D92" s="41">
        <v>5</v>
      </c>
      <c r="E92" s="41">
        <v>5</v>
      </c>
      <c r="F92" s="18" t="s">
        <v>8</v>
      </c>
      <c r="G92" s="19">
        <v>19684.099999999999</v>
      </c>
      <c r="H92" s="20">
        <v>19581</v>
      </c>
      <c r="I92" s="19">
        <f t="shared" si="3"/>
        <v>103.09999999999854</v>
      </c>
      <c r="J92" s="19">
        <f t="shared" si="2"/>
        <v>19581</v>
      </c>
      <c r="K92" s="59">
        <v>19581</v>
      </c>
      <c r="L92" s="60">
        <v>0</v>
      </c>
      <c r="M92" s="18"/>
    </row>
    <row r="93" spans="1:13" s="8" customFormat="1" x14ac:dyDescent="0.25">
      <c r="A93" s="61">
        <v>68</v>
      </c>
      <c r="B93" s="17" t="s">
        <v>15</v>
      </c>
      <c r="C93" s="18" t="s">
        <v>30</v>
      </c>
      <c r="D93" s="41">
        <v>5</v>
      </c>
      <c r="E93" s="41">
        <v>6</v>
      </c>
      <c r="F93" s="18" t="s">
        <v>33</v>
      </c>
      <c r="G93" s="19">
        <v>7736.6</v>
      </c>
      <c r="H93" s="20">
        <v>6546.1</v>
      </c>
      <c r="I93" s="19">
        <f t="shared" si="3"/>
        <v>1190.5</v>
      </c>
      <c r="J93" s="19">
        <f t="shared" si="2"/>
        <v>6546.1</v>
      </c>
      <c r="K93" s="59"/>
      <c r="L93" s="60">
        <v>6546.1</v>
      </c>
      <c r="M93" s="18" t="s">
        <v>46</v>
      </c>
    </row>
    <row r="94" spans="1:13" s="8" customFormat="1" x14ac:dyDescent="0.25">
      <c r="A94" s="61">
        <v>69</v>
      </c>
      <c r="B94" s="17" t="s">
        <v>15</v>
      </c>
      <c r="C94" s="18" t="s">
        <v>30</v>
      </c>
      <c r="D94" s="41">
        <v>5</v>
      </c>
      <c r="E94" s="41">
        <v>7</v>
      </c>
      <c r="F94" s="18" t="s">
        <v>8</v>
      </c>
      <c r="G94" s="19">
        <v>7643.1</v>
      </c>
      <c r="H94" s="20">
        <v>7643.1</v>
      </c>
      <c r="I94" s="19">
        <f t="shared" si="3"/>
        <v>0</v>
      </c>
      <c r="J94" s="19">
        <f t="shared" si="2"/>
        <v>7643.1</v>
      </c>
      <c r="K94" s="59">
        <v>7643.1</v>
      </c>
      <c r="L94" s="60">
        <v>0</v>
      </c>
      <c r="M94" s="18"/>
    </row>
    <row r="95" spans="1:13" s="8" customFormat="1" x14ac:dyDescent="0.25">
      <c r="A95" s="61">
        <v>70</v>
      </c>
      <c r="B95" s="17" t="s">
        <v>15</v>
      </c>
      <c r="C95" s="18" t="s">
        <v>30</v>
      </c>
      <c r="D95" s="41">
        <v>5</v>
      </c>
      <c r="E95" s="41">
        <v>8</v>
      </c>
      <c r="F95" s="18" t="s">
        <v>8</v>
      </c>
      <c r="G95" s="19">
        <v>229.2</v>
      </c>
      <c r="H95" s="20">
        <v>229.2</v>
      </c>
      <c r="I95" s="19">
        <f t="shared" si="3"/>
        <v>0</v>
      </c>
      <c r="J95" s="19">
        <f t="shared" si="2"/>
        <v>229.2</v>
      </c>
      <c r="K95" s="59">
        <v>229.2</v>
      </c>
      <c r="L95" s="60">
        <v>0</v>
      </c>
      <c r="M95" s="18"/>
    </row>
    <row r="96" spans="1:13" s="8" customFormat="1" x14ac:dyDescent="0.25">
      <c r="A96" s="61">
        <v>71</v>
      </c>
      <c r="B96" s="17" t="s">
        <v>15</v>
      </c>
      <c r="C96" s="18" t="s">
        <v>30</v>
      </c>
      <c r="D96" s="41">
        <v>5</v>
      </c>
      <c r="E96" s="41">
        <v>9</v>
      </c>
      <c r="F96" s="18" t="s">
        <v>8</v>
      </c>
      <c r="G96" s="19">
        <v>1016.8</v>
      </c>
      <c r="H96" s="20">
        <v>957.9</v>
      </c>
      <c r="I96" s="19">
        <f t="shared" si="3"/>
        <v>58.899999999999977</v>
      </c>
      <c r="J96" s="19">
        <f t="shared" si="2"/>
        <v>957.9</v>
      </c>
      <c r="K96" s="59">
        <v>957.9</v>
      </c>
      <c r="L96" s="60">
        <v>0</v>
      </c>
      <c r="M96" s="18"/>
    </row>
    <row r="97" spans="1:13" s="8" customFormat="1" x14ac:dyDescent="0.25">
      <c r="A97" s="61">
        <v>72</v>
      </c>
      <c r="B97" s="17" t="s">
        <v>15</v>
      </c>
      <c r="C97" s="18" t="s">
        <v>30</v>
      </c>
      <c r="D97" s="41">
        <v>5</v>
      </c>
      <c r="E97" s="41">
        <v>10</v>
      </c>
      <c r="F97" s="18" t="s">
        <v>8</v>
      </c>
      <c r="G97" s="19">
        <v>258</v>
      </c>
      <c r="H97" s="20">
        <v>258</v>
      </c>
      <c r="I97" s="19">
        <f t="shared" si="3"/>
        <v>0</v>
      </c>
      <c r="J97" s="19">
        <f t="shared" si="2"/>
        <v>258</v>
      </c>
      <c r="K97" s="59">
        <v>258</v>
      </c>
      <c r="L97" s="60">
        <v>0</v>
      </c>
      <c r="M97" s="18"/>
    </row>
    <row r="98" spans="1:13" s="8" customFormat="1" ht="33" x14ac:dyDescent="0.25">
      <c r="A98" s="61">
        <v>73</v>
      </c>
      <c r="B98" s="17" t="s">
        <v>16</v>
      </c>
      <c r="C98" s="18" t="s">
        <v>30</v>
      </c>
      <c r="D98" s="41">
        <v>5</v>
      </c>
      <c r="E98" s="41">
        <v>11</v>
      </c>
      <c r="F98" s="18" t="s">
        <v>8</v>
      </c>
      <c r="G98" s="19">
        <v>740.7</v>
      </c>
      <c r="H98" s="20">
        <v>740.7</v>
      </c>
      <c r="I98" s="19">
        <f t="shared" si="3"/>
        <v>0</v>
      </c>
      <c r="J98" s="19">
        <f t="shared" si="2"/>
        <v>740.7</v>
      </c>
      <c r="K98" s="59">
        <v>740.7</v>
      </c>
      <c r="L98" s="60">
        <v>0</v>
      </c>
      <c r="M98" s="18" t="s">
        <v>62</v>
      </c>
    </row>
    <row r="99" spans="1:13" s="8" customFormat="1" x14ac:dyDescent="0.25">
      <c r="A99" s="61">
        <v>74</v>
      </c>
      <c r="B99" s="17" t="s">
        <v>15</v>
      </c>
      <c r="C99" s="18" t="s">
        <v>30</v>
      </c>
      <c r="D99" s="41">
        <v>5</v>
      </c>
      <c r="E99" s="41">
        <v>12</v>
      </c>
      <c r="F99" s="18" t="s">
        <v>8</v>
      </c>
      <c r="G99" s="19">
        <v>1011.2</v>
      </c>
      <c r="H99" s="20">
        <v>1011.2</v>
      </c>
      <c r="I99" s="19">
        <f t="shared" si="3"/>
        <v>0</v>
      </c>
      <c r="J99" s="19">
        <f t="shared" si="2"/>
        <v>1011.2</v>
      </c>
      <c r="K99" s="59">
        <v>1011.2</v>
      </c>
      <c r="L99" s="60">
        <v>0</v>
      </c>
      <c r="M99" s="18"/>
    </row>
    <row r="100" spans="1:13" s="8" customFormat="1" x14ac:dyDescent="0.25">
      <c r="A100" s="61">
        <v>75</v>
      </c>
      <c r="B100" s="17" t="s">
        <v>15</v>
      </c>
      <c r="C100" s="18" t="s">
        <v>30</v>
      </c>
      <c r="D100" s="41">
        <v>5</v>
      </c>
      <c r="E100" s="41">
        <v>13</v>
      </c>
      <c r="F100" s="18" t="s">
        <v>8</v>
      </c>
      <c r="G100" s="19">
        <v>4299</v>
      </c>
      <c r="H100" s="20">
        <v>4299</v>
      </c>
      <c r="I100" s="19">
        <f t="shared" si="3"/>
        <v>0</v>
      </c>
      <c r="J100" s="19">
        <f t="shared" si="2"/>
        <v>4299</v>
      </c>
      <c r="K100" s="59">
        <v>4299</v>
      </c>
      <c r="L100" s="60">
        <v>0</v>
      </c>
      <c r="M100" s="18"/>
    </row>
    <row r="101" spans="1:13" s="8" customFormat="1" x14ac:dyDescent="0.25">
      <c r="A101" s="61">
        <v>76</v>
      </c>
      <c r="B101" s="17" t="s">
        <v>17</v>
      </c>
      <c r="C101" s="18" t="s">
        <v>30</v>
      </c>
      <c r="D101" s="41">
        <v>26</v>
      </c>
      <c r="E101" s="41">
        <v>348</v>
      </c>
      <c r="F101" s="18" t="s">
        <v>10</v>
      </c>
      <c r="G101" s="19">
        <v>2121.1999999999998</v>
      </c>
      <c r="H101" s="20">
        <v>416.6</v>
      </c>
      <c r="I101" s="19">
        <f t="shared" si="3"/>
        <v>1704.6</v>
      </c>
      <c r="J101" s="19">
        <f t="shared" si="2"/>
        <v>416.6</v>
      </c>
      <c r="K101" s="59"/>
      <c r="L101" s="59">
        <v>416.6</v>
      </c>
      <c r="M101" s="18"/>
    </row>
    <row r="102" spans="1:13" s="8" customFormat="1" ht="33" x14ac:dyDescent="0.25">
      <c r="A102" s="61">
        <v>77</v>
      </c>
      <c r="B102" s="17" t="s">
        <v>17</v>
      </c>
      <c r="C102" s="18" t="s">
        <v>30</v>
      </c>
      <c r="D102" s="41">
        <v>26</v>
      </c>
      <c r="E102" s="41">
        <v>349</v>
      </c>
      <c r="F102" s="18" t="s">
        <v>9</v>
      </c>
      <c r="G102" s="19">
        <v>1681.1</v>
      </c>
      <c r="H102" s="20">
        <v>329.8</v>
      </c>
      <c r="I102" s="19">
        <f t="shared" si="3"/>
        <v>1351.3</v>
      </c>
      <c r="J102" s="19">
        <f t="shared" si="2"/>
        <v>329.8</v>
      </c>
      <c r="K102" s="19"/>
      <c r="L102" s="71">
        <v>329.8</v>
      </c>
      <c r="M102" s="18" t="s">
        <v>50</v>
      </c>
    </row>
    <row r="103" spans="1:13" s="8" customFormat="1" x14ac:dyDescent="0.25">
      <c r="A103" s="61">
        <v>78</v>
      </c>
      <c r="B103" s="17" t="s">
        <v>16</v>
      </c>
      <c r="C103" s="18" t="s">
        <v>30</v>
      </c>
      <c r="D103" s="41">
        <v>26</v>
      </c>
      <c r="E103" s="41">
        <v>350</v>
      </c>
      <c r="F103" s="18" t="s">
        <v>35</v>
      </c>
      <c r="G103" s="19">
        <v>1625.7</v>
      </c>
      <c r="H103" s="20">
        <v>1625.7</v>
      </c>
      <c r="I103" s="19">
        <f t="shared" si="3"/>
        <v>0</v>
      </c>
      <c r="J103" s="19">
        <f t="shared" si="2"/>
        <v>1625.7</v>
      </c>
      <c r="K103" s="19"/>
      <c r="L103" s="60">
        <v>1625.7</v>
      </c>
      <c r="M103" s="18"/>
    </row>
    <row r="104" spans="1:13" s="8" customFormat="1" x14ac:dyDescent="0.25">
      <c r="A104" s="61">
        <v>79</v>
      </c>
      <c r="B104" s="17" t="s">
        <v>18</v>
      </c>
      <c r="C104" s="18" t="s">
        <v>30</v>
      </c>
      <c r="D104" s="41">
        <v>26</v>
      </c>
      <c r="E104" s="41">
        <v>351</v>
      </c>
      <c r="F104" s="18" t="s">
        <v>9</v>
      </c>
      <c r="G104" s="19">
        <v>1883.9</v>
      </c>
      <c r="H104" s="20">
        <v>60.8</v>
      </c>
      <c r="I104" s="19">
        <f t="shared" si="3"/>
        <v>1823.1000000000001</v>
      </c>
      <c r="J104" s="19">
        <f t="shared" si="2"/>
        <v>60.800000000000004</v>
      </c>
      <c r="K104" s="19"/>
      <c r="L104" s="19">
        <f>57.2+3.6</f>
        <v>60.800000000000004</v>
      </c>
      <c r="M104" s="18"/>
    </row>
    <row r="105" spans="1:13" s="8" customFormat="1" x14ac:dyDescent="0.25">
      <c r="A105" s="61">
        <v>80</v>
      </c>
      <c r="B105" s="17" t="s">
        <v>16</v>
      </c>
      <c r="C105" s="18" t="s">
        <v>30</v>
      </c>
      <c r="D105" s="41">
        <v>26</v>
      </c>
      <c r="E105" s="41">
        <v>352</v>
      </c>
      <c r="F105" s="18" t="s">
        <v>8</v>
      </c>
      <c r="G105" s="21">
        <v>5801.2</v>
      </c>
      <c r="H105" s="22">
        <v>1516.9</v>
      </c>
      <c r="I105" s="19">
        <f t="shared" si="3"/>
        <v>4284.2999999999993</v>
      </c>
      <c r="J105" s="19">
        <f t="shared" si="2"/>
        <v>1428.4</v>
      </c>
      <c r="K105" s="59">
        <v>1428.4</v>
      </c>
      <c r="L105" s="19"/>
      <c r="M105" s="18"/>
    </row>
    <row r="106" spans="1:13" s="8" customFormat="1" x14ac:dyDescent="0.25">
      <c r="A106" s="58">
        <v>81</v>
      </c>
      <c r="B106" s="17" t="s">
        <v>16</v>
      </c>
      <c r="C106" s="18" t="s">
        <v>30</v>
      </c>
      <c r="D106" s="63">
        <v>26</v>
      </c>
      <c r="E106" s="63">
        <v>353</v>
      </c>
      <c r="F106" s="18" t="s">
        <v>33</v>
      </c>
      <c r="G106" s="21">
        <f>21627.9-2854.9</f>
        <v>18773</v>
      </c>
      <c r="H106" s="22">
        <f>2969.8-2854.9</f>
        <v>114.90000000000009</v>
      </c>
      <c r="I106" s="19">
        <f t="shared" si="3"/>
        <v>18658.099999999999</v>
      </c>
      <c r="J106" s="19">
        <f t="shared" si="2"/>
        <v>114.9</v>
      </c>
      <c r="K106" s="19"/>
      <c r="L106" s="60">
        <v>114.9</v>
      </c>
      <c r="M106" s="40" t="s">
        <v>46</v>
      </c>
    </row>
    <row r="107" spans="1:13" s="8" customFormat="1" x14ac:dyDescent="0.25">
      <c r="A107" s="58"/>
      <c r="B107" s="17" t="s">
        <v>16</v>
      </c>
      <c r="C107" s="18" t="s">
        <v>49</v>
      </c>
      <c r="D107" s="63"/>
      <c r="E107" s="63"/>
      <c r="F107" s="18" t="s">
        <v>33</v>
      </c>
      <c r="G107" s="21">
        <v>2854.9</v>
      </c>
      <c r="H107" s="22">
        <v>2854.9</v>
      </c>
      <c r="I107" s="19">
        <f t="shared" si="3"/>
        <v>0</v>
      </c>
      <c r="J107" s="19">
        <f t="shared" si="2"/>
        <v>0</v>
      </c>
      <c r="K107" s="19"/>
      <c r="L107" s="19"/>
      <c r="M107" s="40"/>
    </row>
    <row r="108" spans="1:13" s="8" customFormat="1" ht="33" x14ac:dyDescent="0.25">
      <c r="A108" s="61">
        <v>82</v>
      </c>
      <c r="B108" s="17" t="s">
        <v>57</v>
      </c>
      <c r="C108" s="18" t="s">
        <v>31</v>
      </c>
      <c r="D108" s="41">
        <v>26</v>
      </c>
      <c r="E108" s="41">
        <v>354</v>
      </c>
      <c r="F108" s="18" t="s">
        <v>10</v>
      </c>
      <c r="G108" s="19">
        <v>2528.6999999999998</v>
      </c>
      <c r="H108" s="20">
        <v>227</v>
      </c>
      <c r="I108" s="19">
        <f t="shared" si="3"/>
        <v>2301.6999999999998</v>
      </c>
      <c r="J108" s="19">
        <f t="shared" si="2"/>
        <v>8.6999999999999993</v>
      </c>
      <c r="K108" s="19"/>
      <c r="L108" s="72">
        <v>8.6999999999999993</v>
      </c>
      <c r="M108" s="18" t="s">
        <v>50</v>
      </c>
    </row>
    <row r="109" spans="1:13" s="8" customFormat="1" ht="33" x14ac:dyDescent="0.25">
      <c r="A109" s="61">
        <v>83</v>
      </c>
      <c r="B109" s="17" t="s">
        <v>19</v>
      </c>
      <c r="C109" s="18" t="s">
        <v>30</v>
      </c>
      <c r="D109" s="41">
        <v>27</v>
      </c>
      <c r="E109" s="41">
        <v>2</v>
      </c>
      <c r="F109" s="18" t="s">
        <v>10</v>
      </c>
      <c r="G109" s="19">
        <v>12115.2</v>
      </c>
      <c r="H109" s="20">
        <v>290.60000000000002</v>
      </c>
      <c r="I109" s="19">
        <f t="shared" si="3"/>
        <v>11824.6</v>
      </c>
      <c r="J109" s="19">
        <f t="shared" si="2"/>
        <v>290.60000000000002</v>
      </c>
      <c r="K109" s="19"/>
      <c r="L109" s="19">
        <v>290.60000000000002</v>
      </c>
      <c r="M109" s="18" t="s">
        <v>50</v>
      </c>
    </row>
    <row r="110" spans="1:13" s="8" customFormat="1" ht="33" x14ac:dyDescent="0.25">
      <c r="A110" s="61">
        <v>84</v>
      </c>
      <c r="B110" s="17" t="s">
        <v>20</v>
      </c>
      <c r="C110" s="18" t="s">
        <v>31</v>
      </c>
      <c r="D110" s="41">
        <v>27</v>
      </c>
      <c r="E110" s="41">
        <v>4</v>
      </c>
      <c r="F110" s="18" t="s">
        <v>10</v>
      </c>
      <c r="G110" s="19">
        <v>5030.1000000000004</v>
      </c>
      <c r="H110" s="20">
        <v>832.7</v>
      </c>
      <c r="I110" s="19">
        <f t="shared" si="3"/>
        <v>4197.4000000000005</v>
      </c>
      <c r="J110" s="19">
        <f t="shared" si="2"/>
        <v>0</v>
      </c>
      <c r="K110" s="19"/>
      <c r="L110" s="19"/>
      <c r="M110" s="18" t="s">
        <v>50</v>
      </c>
    </row>
    <row r="111" spans="1:13" s="8" customFormat="1" ht="33" x14ac:dyDescent="0.25">
      <c r="A111" s="61">
        <v>85</v>
      </c>
      <c r="B111" s="17" t="s">
        <v>21</v>
      </c>
      <c r="C111" s="18" t="s">
        <v>30</v>
      </c>
      <c r="D111" s="41">
        <v>27</v>
      </c>
      <c r="E111" s="41">
        <v>5</v>
      </c>
      <c r="F111" s="18" t="s">
        <v>10</v>
      </c>
      <c r="G111" s="19">
        <v>3022.5</v>
      </c>
      <c r="H111" s="20">
        <v>540.1</v>
      </c>
      <c r="I111" s="19">
        <f t="shared" si="3"/>
        <v>2482.4</v>
      </c>
      <c r="J111" s="19">
        <f t="shared" si="2"/>
        <v>540.1</v>
      </c>
      <c r="K111" s="19"/>
      <c r="L111" s="19">
        <v>540.1</v>
      </c>
      <c r="M111" s="18" t="s">
        <v>50</v>
      </c>
    </row>
    <row r="112" spans="1:13" s="8" customFormat="1" x14ac:dyDescent="0.25">
      <c r="A112" s="61">
        <v>86</v>
      </c>
      <c r="B112" s="17" t="s">
        <v>51</v>
      </c>
      <c r="C112" s="18" t="s">
        <v>30</v>
      </c>
      <c r="D112" s="41">
        <v>27</v>
      </c>
      <c r="E112" s="41">
        <v>6</v>
      </c>
      <c r="F112" s="18" t="s">
        <v>10</v>
      </c>
      <c r="G112" s="19">
        <v>867.6</v>
      </c>
      <c r="H112" s="20">
        <v>51.3</v>
      </c>
      <c r="I112" s="19">
        <f t="shared" si="3"/>
        <v>816.30000000000007</v>
      </c>
      <c r="J112" s="19">
        <f t="shared" si="2"/>
        <v>51.3</v>
      </c>
      <c r="K112" s="19"/>
      <c r="L112" s="72">
        <v>51.3</v>
      </c>
      <c r="M112" s="18"/>
    </row>
    <row r="113" spans="1:13" s="8" customFormat="1" x14ac:dyDescent="0.25">
      <c r="A113" s="61">
        <v>87</v>
      </c>
      <c r="B113" s="17" t="s">
        <v>16</v>
      </c>
      <c r="C113" s="18" t="s">
        <v>30</v>
      </c>
      <c r="D113" s="41">
        <v>27</v>
      </c>
      <c r="E113" s="41">
        <v>7</v>
      </c>
      <c r="F113" s="18" t="s">
        <v>34</v>
      </c>
      <c r="G113" s="19">
        <v>2856.4</v>
      </c>
      <c r="H113" s="20">
        <v>259</v>
      </c>
      <c r="I113" s="19">
        <f t="shared" si="3"/>
        <v>2597.4</v>
      </c>
      <c r="J113" s="19">
        <f t="shared" si="2"/>
        <v>259</v>
      </c>
      <c r="K113" s="19"/>
      <c r="L113" s="60">
        <v>259</v>
      </c>
      <c r="M113" s="18"/>
    </row>
    <row r="114" spans="1:13" s="8" customFormat="1" x14ac:dyDescent="0.25">
      <c r="A114" s="61">
        <v>88</v>
      </c>
      <c r="B114" s="17" t="s">
        <v>20</v>
      </c>
      <c r="C114" s="18" t="s">
        <v>30</v>
      </c>
      <c r="D114" s="41">
        <v>27</v>
      </c>
      <c r="E114" s="41">
        <v>8</v>
      </c>
      <c r="F114" s="18" t="s">
        <v>10</v>
      </c>
      <c r="G114" s="19">
        <v>10124</v>
      </c>
      <c r="H114" s="20">
        <v>7973.1</v>
      </c>
      <c r="I114" s="19">
        <f t="shared" si="3"/>
        <v>2150.8999999999996</v>
      </c>
      <c r="J114" s="19">
        <f t="shared" si="2"/>
        <v>7973.1</v>
      </c>
      <c r="K114" s="19"/>
      <c r="L114" s="19">
        <v>7973.1</v>
      </c>
      <c r="M114" s="18"/>
    </row>
    <row r="115" spans="1:13" s="8" customFormat="1" ht="33" x14ac:dyDescent="0.25">
      <c r="A115" s="61">
        <v>89</v>
      </c>
      <c r="B115" s="17" t="s">
        <v>16</v>
      </c>
      <c r="C115" s="18" t="s">
        <v>30</v>
      </c>
      <c r="D115" s="41">
        <v>27</v>
      </c>
      <c r="E115" s="41">
        <v>9</v>
      </c>
      <c r="F115" s="18" t="s">
        <v>35</v>
      </c>
      <c r="G115" s="19">
        <v>2377.4</v>
      </c>
      <c r="H115" s="20">
        <v>1.4</v>
      </c>
      <c r="I115" s="19">
        <f t="shared" si="3"/>
        <v>2376</v>
      </c>
      <c r="J115" s="19">
        <f t="shared" si="2"/>
        <v>1.4</v>
      </c>
      <c r="K115" s="19"/>
      <c r="L115" s="19">
        <v>1.4</v>
      </c>
      <c r="M115" s="18" t="s">
        <v>58</v>
      </c>
    </row>
    <row r="116" spans="1:13" s="8" customFormat="1" x14ac:dyDescent="0.25">
      <c r="A116" s="61">
        <v>90</v>
      </c>
      <c r="B116" s="17" t="s">
        <v>21</v>
      </c>
      <c r="C116" s="18" t="s">
        <v>30</v>
      </c>
      <c r="D116" s="41">
        <v>27</v>
      </c>
      <c r="E116" s="41">
        <v>11</v>
      </c>
      <c r="F116" s="18" t="s">
        <v>10</v>
      </c>
      <c r="G116" s="19">
        <v>3212.5</v>
      </c>
      <c r="H116" s="20">
        <v>74</v>
      </c>
      <c r="I116" s="19">
        <f t="shared" si="3"/>
        <v>3138.5</v>
      </c>
      <c r="J116" s="19">
        <f t="shared" si="2"/>
        <v>74</v>
      </c>
      <c r="K116" s="19"/>
      <c r="L116" s="19">
        <v>74</v>
      </c>
      <c r="M116" s="18"/>
    </row>
    <row r="117" spans="1:13" s="8" customFormat="1" x14ac:dyDescent="0.25">
      <c r="A117" s="61">
        <v>91</v>
      </c>
      <c r="B117" s="17" t="s">
        <v>22</v>
      </c>
      <c r="C117" s="18" t="s">
        <v>30</v>
      </c>
      <c r="D117" s="41">
        <v>27</v>
      </c>
      <c r="E117" s="41">
        <v>12</v>
      </c>
      <c r="F117" s="18" t="s">
        <v>10</v>
      </c>
      <c r="G117" s="19">
        <v>9777.2000000000007</v>
      </c>
      <c r="H117" s="20">
        <v>426.9</v>
      </c>
      <c r="I117" s="19">
        <f t="shared" si="3"/>
        <v>9350.3000000000011</v>
      </c>
      <c r="J117" s="19">
        <f t="shared" si="2"/>
        <v>426.9</v>
      </c>
      <c r="K117" s="19"/>
      <c r="L117" s="19">
        <v>426.9</v>
      </c>
      <c r="M117" s="18"/>
    </row>
    <row r="118" spans="1:13" s="8" customFormat="1" x14ac:dyDescent="0.25">
      <c r="A118" s="61">
        <v>92</v>
      </c>
      <c r="B118" s="17" t="s">
        <v>16</v>
      </c>
      <c r="C118" s="18" t="s">
        <v>30</v>
      </c>
      <c r="D118" s="41">
        <v>27</v>
      </c>
      <c r="E118" s="41">
        <v>14</v>
      </c>
      <c r="F118" s="18" t="s">
        <v>34</v>
      </c>
      <c r="G118" s="19">
        <v>658.4</v>
      </c>
      <c r="H118" s="20">
        <v>21.5</v>
      </c>
      <c r="I118" s="19">
        <f t="shared" si="3"/>
        <v>636.9</v>
      </c>
      <c r="J118" s="19">
        <f t="shared" si="2"/>
        <v>21.5</v>
      </c>
      <c r="K118" s="19"/>
      <c r="L118" s="60">
        <v>21.5</v>
      </c>
      <c r="M118" s="18"/>
    </row>
    <row r="119" spans="1:13" s="8" customFormat="1" ht="33" x14ac:dyDescent="0.25">
      <c r="A119" s="61">
        <v>93</v>
      </c>
      <c r="B119" s="17" t="s">
        <v>52</v>
      </c>
      <c r="C119" s="18" t="s">
        <v>30</v>
      </c>
      <c r="D119" s="41">
        <v>27</v>
      </c>
      <c r="E119" s="41">
        <v>16</v>
      </c>
      <c r="F119" s="18" t="s">
        <v>10</v>
      </c>
      <c r="G119" s="19">
        <v>2337.1</v>
      </c>
      <c r="H119" s="20">
        <v>113.1</v>
      </c>
      <c r="I119" s="19">
        <f t="shared" si="3"/>
        <v>2224</v>
      </c>
      <c r="J119" s="19">
        <f t="shared" si="2"/>
        <v>113.1</v>
      </c>
      <c r="K119" s="19"/>
      <c r="L119" s="19">
        <v>113.1</v>
      </c>
      <c r="M119" s="18" t="s">
        <v>50</v>
      </c>
    </row>
    <row r="120" spans="1:13" s="8" customFormat="1" x14ac:dyDescent="0.25">
      <c r="A120" s="61">
        <v>94</v>
      </c>
      <c r="B120" s="17" t="s">
        <v>16</v>
      </c>
      <c r="C120" s="18" t="s">
        <v>30</v>
      </c>
      <c r="D120" s="41">
        <v>27</v>
      </c>
      <c r="E120" s="41">
        <v>25</v>
      </c>
      <c r="F120" s="18" t="s">
        <v>35</v>
      </c>
      <c r="G120" s="19">
        <v>1516.2</v>
      </c>
      <c r="H120" s="20">
        <v>1147.0999999999999</v>
      </c>
      <c r="I120" s="19">
        <f t="shared" si="3"/>
        <v>369.10000000000014</v>
      </c>
      <c r="J120" s="19">
        <f t="shared" si="2"/>
        <v>1147.0999999999999</v>
      </c>
      <c r="K120" s="19"/>
      <c r="L120" s="60">
        <v>1147.0999999999999</v>
      </c>
      <c r="M120" s="18"/>
    </row>
    <row r="121" spans="1:13" s="8" customFormat="1" x14ac:dyDescent="0.25">
      <c r="A121" s="61">
        <v>95</v>
      </c>
      <c r="B121" s="17" t="s">
        <v>16</v>
      </c>
      <c r="C121" s="18" t="s">
        <v>30</v>
      </c>
      <c r="D121" s="41">
        <v>27</v>
      </c>
      <c r="E121" s="41">
        <v>26</v>
      </c>
      <c r="F121" s="18" t="s">
        <v>35</v>
      </c>
      <c r="G121" s="19">
        <v>465.6</v>
      </c>
      <c r="H121" s="20">
        <v>260.7</v>
      </c>
      <c r="I121" s="19">
        <f t="shared" si="3"/>
        <v>204.90000000000003</v>
      </c>
      <c r="J121" s="19">
        <f t="shared" si="2"/>
        <v>260.7</v>
      </c>
      <c r="K121" s="19"/>
      <c r="L121" s="60">
        <v>260.7</v>
      </c>
      <c r="M121" s="18"/>
    </row>
    <row r="122" spans="1:13" s="8" customFormat="1" ht="33" x14ac:dyDescent="0.25">
      <c r="A122" s="61">
        <v>96</v>
      </c>
      <c r="B122" s="17" t="s">
        <v>51</v>
      </c>
      <c r="C122" s="18" t="s">
        <v>30</v>
      </c>
      <c r="D122" s="41">
        <v>27</v>
      </c>
      <c r="E122" s="41">
        <v>27</v>
      </c>
      <c r="F122" s="18" t="s">
        <v>10</v>
      </c>
      <c r="G122" s="19">
        <v>2570.1</v>
      </c>
      <c r="H122" s="20">
        <v>921.5</v>
      </c>
      <c r="I122" s="19">
        <f t="shared" si="3"/>
        <v>1648.6</v>
      </c>
      <c r="J122" s="19">
        <f t="shared" si="2"/>
        <v>921.5</v>
      </c>
      <c r="K122" s="19"/>
      <c r="L122" s="19">
        <v>921.5</v>
      </c>
      <c r="M122" s="18" t="s">
        <v>50</v>
      </c>
    </row>
    <row r="123" spans="1:13" s="8" customFormat="1" x14ac:dyDescent="0.25">
      <c r="A123" s="61">
        <v>97</v>
      </c>
      <c r="B123" s="17" t="s">
        <v>20</v>
      </c>
      <c r="C123" s="18" t="s">
        <v>30</v>
      </c>
      <c r="D123" s="41">
        <v>27</v>
      </c>
      <c r="E123" s="41">
        <v>28</v>
      </c>
      <c r="F123" s="18" t="s">
        <v>9</v>
      </c>
      <c r="G123" s="19">
        <v>709.9</v>
      </c>
      <c r="H123" s="20">
        <v>709.9</v>
      </c>
      <c r="I123" s="19">
        <f t="shared" si="3"/>
        <v>0</v>
      </c>
      <c r="J123" s="19">
        <f t="shared" si="2"/>
        <v>0</v>
      </c>
      <c r="K123" s="19"/>
      <c r="L123" s="19"/>
      <c r="M123" s="18"/>
    </row>
    <row r="124" spans="1:13" s="8" customFormat="1" x14ac:dyDescent="0.25">
      <c r="A124" s="61">
        <v>98</v>
      </c>
      <c r="B124" s="17" t="s">
        <v>16</v>
      </c>
      <c r="C124" s="18" t="s">
        <v>30</v>
      </c>
      <c r="D124" s="41">
        <v>27</v>
      </c>
      <c r="E124" s="41">
        <v>29</v>
      </c>
      <c r="F124" s="18" t="s">
        <v>33</v>
      </c>
      <c r="G124" s="19">
        <v>8214.2999999999993</v>
      </c>
      <c r="H124" s="20">
        <v>6762.5</v>
      </c>
      <c r="I124" s="19">
        <f t="shared" si="3"/>
        <v>1451.7999999999993</v>
      </c>
      <c r="J124" s="19">
        <f t="shared" si="2"/>
        <v>6762.5</v>
      </c>
      <c r="K124" s="19"/>
      <c r="L124" s="60">
        <v>6762.5</v>
      </c>
      <c r="M124" s="18" t="s">
        <v>46</v>
      </c>
    </row>
    <row r="125" spans="1:13" s="8" customFormat="1" x14ac:dyDescent="0.25">
      <c r="A125" s="61">
        <v>99</v>
      </c>
      <c r="B125" s="17" t="s">
        <v>20</v>
      </c>
      <c r="C125" s="18" t="s">
        <v>30</v>
      </c>
      <c r="D125" s="41">
        <v>27</v>
      </c>
      <c r="E125" s="41">
        <v>30</v>
      </c>
      <c r="F125" s="18" t="s">
        <v>10</v>
      </c>
      <c r="G125" s="19">
        <v>3940.1</v>
      </c>
      <c r="H125" s="20">
        <v>808.6</v>
      </c>
      <c r="I125" s="19">
        <f t="shared" si="3"/>
        <v>3131.5</v>
      </c>
      <c r="J125" s="19">
        <f t="shared" si="2"/>
        <v>0</v>
      </c>
      <c r="K125" s="19"/>
      <c r="L125" s="19"/>
      <c r="M125" s="18"/>
    </row>
    <row r="126" spans="1:13" s="8" customFormat="1" ht="33" x14ac:dyDescent="0.25">
      <c r="A126" s="61">
        <v>100</v>
      </c>
      <c r="B126" s="17" t="s">
        <v>53</v>
      </c>
      <c r="C126" s="18" t="s">
        <v>30</v>
      </c>
      <c r="D126" s="41">
        <v>27</v>
      </c>
      <c r="E126" s="41">
        <v>31</v>
      </c>
      <c r="F126" s="18" t="s">
        <v>9</v>
      </c>
      <c r="G126" s="19">
        <v>7219.1</v>
      </c>
      <c r="H126" s="20">
        <v>1424.2</v>
      </c>
      <c r="I126" s="19">
        <f t="shared" si="3"/>
        <v>5794.9000000000005</v>
      </c>
      <c r="J126" s="19">
        <f t="shared" si="2"/>
        <v>0</v>
      </c>
      <c r="K126" s="19"/>
      <c r="L126" s="19"/>
      <c r="M126" s="18" t="s">
        <v>50</v>
      </c>
    </row>
    <row r="127" spans="1:13" s="8" customFormat="1" ht="33" x14ac:dyDescent="0.25">
      <c r="A127" s="61">
        <v>101</v>
      </c>
      <c r="B127" s="17" t="s">
        <v>51</v>
      </c>
      <c r="C127" s="18" t="s">
        <v>30</v>
      </c>
      <c r="D127" s="41">
        <v>27</v>
      </c>
      <c r="E127" s="41">
        <v>33</v>
      </c>
      <c r="F127" s="18" t="s">
        <v>9</v>
      </c>
      <c r="G127" s="19">
        <v>399</v>
      </c>
      <c r="H127" s="20">
        <v>176</v>
      </c>
      <c r="I127" s="19">
        <f t="shared" si="3"/>
        <v>223</v>
      </c>
      <c r="J127" s="19">
        <f t="shared" si="2"/>
        <v>176</v>
      </c>
      <c r="K127" s="19"/>
      <c r="L127" s="72">
        <v>176</v>
      </c>
      <c r="M127" s="18" t="s">
        <v>50</v>
      </c>
    </row>
    <row r="128" spans="1:13" s="8" customFormat="1" x14ac:dyDescent="0.25">
      <c r="A128" s="61">
        <v>102</v>
      </c>
      <c r="B128" s="17" t="s">
        <v>51</v>
      </c>
      <c r="C128" s="18" t="s">
        <v>30</v>
      </c>
      <c r="D128" s="41">
        <v>27</v>
      </c>
      <c r="E128" s="41">
        <v>34</v>
      </c>
      <c r="F128" s="18" t="s">
        <v>9</v>
      </c>
      <c r="G128" s="19">
        <v>6188.5</v>
      </c>
      <c r="H128" s="20">
        <v>648.29999999999995</v>
      </c>
      <c r="I128" s="19">
        <f t="shared" si="3"/>
        <v>5540.2</v>
      </c>
      <c r="J128" s="19">
        <f t="shared" si="2"/>
        <v>517.5</v>
      </c>
      <c r="K128" s="19"/>
      <c r="L128" s="72">
        <v>517.5</v>
      </c>
      <c r="M128" s="18"/>
    </row>
    <row r="129" spans="1:13" s="8" customFormat="1" x14ac:dyDescent="0.25">
      <c r="A129" s="61">
        <v>103</v>
      </c>
      <c r="B129" s="17" t="s">
        <v>16</v>
      </c>
      <c r="C129" s="18" t="s">
        <v>30</v>
      </c>
      <c r="D129" s="41">
        <v>27</v>
      </c>
      <c r="E129" s="41">
        <v>35</v>
      </c>
      <c r="F129" s="18" t="s">
        <v>35</v>
      </c>
      <c r="G129" s="19">
        <v>317.60000000000002</v>
      </c>
      <c r="H129" s="20">
        <v>139.80000000000001</v>
      </c>
      <c r="I129" s="19">
        <f t="shared" si="3"/>
        <v>177.8</v>
      </c>
      <c r="J129" s="19">
        <f t="shared" si="2"/>
        <v>139.80000000000001</v>
      </c>
      <c r="K129" s="19"/>
      <c r="L129" s="60">
        <v>139.80000000000001</v>
      </c>
      <c r="M129" s="18"/>
    </row>
    <row r="130" spans="1:13" s="8" customFormat="1" x14ac:dyDescent="0.25">
      <c r="A130" s="61">
        <v>104</v>
      </c>
      <c r="B130" s="17" t="s">
        <v>23</v>
      </c>
      <c r="C130" s="18" t="s">
        <v>30</v>
      </c>
      <c r="D130" s="41">
        <v>27</v>
      </c>
      <c r="E130" s="41">
        <v>37</v>
      </c>
      <c r="F130" s="18" t="s">
        <v>9</v>
      </c>
      <c r="G130" s="19">
        <v>6283.3</v>
      </c>
      <c r="H130" s="20">
        <v>1477.5</v>
      </c>
      <c r="I130" s="19">
        <f t="shared" si="3"/>
        <v>4805.8</v>
      </c>
      <c r="J130" s="19">
        <f t="shared" si="2"/>
        <v>0</v>
      </c>
      <c r="K130" s="19"/>
      <c r="L130" s="19"/>
      <c r="M130" s="18"/>
    </row>
    <row r="131" spans="1:13" s="8" customFormat="1" ht="33" x14ac:dyDescent="0.25">
      <c r="A131" s="61">
        <v>105</v>
      </c>
      <c r="B131" s="17" t="s">
        <v>24</v>
      </c>
      <c r="C131" s="18" t="s">
        <v>30</v>
      </c>
      <c r="D131" s="41">
        <v>27</v>
      </c>
      <c r="E131" s="41">
        <v>38</v>
      </c>
      <c r="F131" s="18" t="s">
        <v>9</v>
      </c>
      <c r="G131" s="19">
        <v>3957.1</v>
      </c>
      <c r="H131" s="20">
        <v>893</v>
      </c>
      <c r="I131" s="19">
        <f t="shared" si="3"/>
        <v>3064.1</v>
      </c>
      <c r="J131" s="19">
        <f t="shared" si="2"/>
        <v>0</v>
      </c>
      <c r="K131" s="19"/>
      <c r="L131" s="19"/>
      <c r="M131" s="18" t="s">
        <v>50</v>
      </c>
    </row>
    <row r="132" spans="1:13" s="8" customFormat="1" ht="33" x14ac:dyDescent="0.25">
      <c r="A132" s="61">
        <v>106</v>
      </c>
      <c r="B132" s="17" t="s">
        <v>54</v>
      </c>
      <c r="C132" s="18" t="s">
        <v>30</v>
      </c>
      <c r="D132" s="41">
        <v>27</v>
      </c>
      <c r="E132" s="41">
        <v>39</v>
      </c>
      <c r="F132" s="18" t="s">
        <v>10</v>
      </c>
      <c r="G132" s="19">
        <v>3479.1</v>
      </c>
      <c r="H132" s="20">
        <v>114.6</v>
      </c>
      <c r="I132" s="19">
        <f t="shared" si="3"/>
        <v>3364.5</v>
      </c>
      <c r="J132" s="19">
        <f t="shared" si="2"/>
        <v>0</v>
      </c>
      <c r="K132" s="19"/>
      <c r="L132" s="19"/>
      <c r="M132" s="18" t="s">
        <v>50</v>
      </c>
    </row>
    <row r="133" spans="1:13" s="8" customFormat="1" x14ac:dyDescent="0.25">
      <c r="A133" s="61">
        <v>107</v>
      </c>
      <c r="B133" s="17" t="s">
        <v>24</v>
      </c>
      <c r="C133" s="18" t="s">
        <v>30</v>
      </c>
      <c r="D133" s="41">
        <v>27</v>
      </c>
      <c r="E133" s="41">
        <v>40</v>
      </c>
      <c r="F133" s="18" t="s">
        <v>10</v>
      </c>
      <c r="G133" s="19">
        <v>14207.1</v>
      </c>
      <c r="H133" s="20">
        <v>1900.3</v>
      </c>
      <c r="I133" s="19">
        <f t="shared" si="3"/>
        <v>12306.800000000001</v>
      </c>
      <c r="J133" s="19">
        <f t="shared" si="2"/>
        <v>0</v>
      </c>
      <c r="K133" s="19"/>
      <c r="L133" s="19"/>
      <c r="M133" s="18"/>
    </row>
    <row r="134" spans="1:13" s="8" customFormat="1" x14ac:dyDescent="0.25">
      <c r="A134" s="61">
        <v>108</v>
      </c>
      <c r="B134" s="17" t="s">
        <v>16</v>
      </c>
      <c r="C134" s="18" t="s">
        <v>30</v>
      </c>
      <c r="D134" s="41">
        <v>27</v>
      </c>
      <c r="E134" s="41">
        <v>41</v>
      </c>
      <c r="F134" s="18" t="s">
        <v>8</v>
      </c>
      <c r="G134" s="19">
        <v>526.9</v>
      </c>
      <c r="H134" s="20">
        <v>526.9</v>
      </c>
      <c r="I134" s="19">
        <f t="shared" si="3"/>
        <v>0</v>
      </c>
      <c r="J134" s="19">
        <f t="shared" si="2"/>
        <v>526.9</v>
      </c>
      <c r="K134" s="59">
        <v>526.9</v>
      </c>
      <c r="L134" s="19"/>
      <c r="M134" s="18"/>
    </row>
    <row r="135" spans="1:13" s="8" customFormat="1" x14ac:dyDescent="0.25">
      <c r="A135" s="61">
        <v>109</v>
      </c>
      <c r="B135" s="17" t="s">
        <v>25</v>
      </c>
      <c r="C135" s="18" t="s">
        <v>30</v>
      </c>
      <c r="D135" s="41">
        <v>27</v>
      </c>
      <c r="E135" s="41">
        <v>42</v>
      </c>
      <c r="F135" s="18" t="s">
        <v>10</v>
      </c>
      <c r="G135" s="19">
        <v>2481.5</v>
      </c>
      <c r="H135" s="20">
        <v>264.7</v>
      </c>
      <c r="I135" s="19">
        <f t="shared" si="3"/>
        <v>2216.8000000000002</v>
      </c>
      <c r="J135" s="19">
        <f t="shared" si="2"/>
        <v>0</v>
      </c>
      <c r="K135" s="19"/>
      <c r="L135" s="19"/>
      <c r="M135" s="18"/>
    </row>
    <row r="136" spans="1:13" s="8" customFormat="1" x14ac:dyDescent="0.25">
      <c r="A136" s="61">
        <v>110</v>
      </c>
      <c r="B136" s="17" t="s">
        <v>26</v>
      </c>
      <c r="C136" s="18" t="s">
        <v>30</v>
      </c>
      <c r="D136" s="41">
        <v>27</v>
      </c>
      <c r="E136" s="41">
        <v>43</v>
      </c>
      <c r="F136" s="18" t="s">
        <v>10</v>
      </c>
      <c r="G136" s="19">
        <v>3030.6</v>
      </c>
      <c r="H136" s="20">
        <v>17.3</v>
      </c>
      <c r="I136" s="19">
        <f t="shared" si="3"/>
        <v>3013.2999999999997</v>
      </c>
      <c r="J136" s="19">
        <f t="shared" si="2"/>
        <v>0</v>
      </c>
      <c r="K136" s="19"/>
      <c r="L136" s="19"/>
      <c r="M136" s="18"/>
    </row>
    <row r="137" spans="1:13" s="8" customFormat="1" x14ac:dyDescent="0.25">
      <c r="A137" s="61">
        <v>111</v>
      </c>
      <c r="B137" s="17" t="s">
        <v>16</v>
      </c>
      <c r="C137" s="18" t="s">
        <v>30</v>
      </c>
      <c r="D137" s="41">
        <v>27</v>
      </c>
      <c r="E137" s="41">
        <v>44</v>
      </c>
      <c r="F137" s="18" t="s">
        <v>35</v>
      </c>
      <c r="G137" s="19">
        <v>83.5</v>
      </c>
      <c r="H137" s="20">
        <v>31.2</v>
      </c>
      <c r="I137" s="19">
        <f t="shared" si="3"/>
        <v>52.3</v>
      </c>
      <c r="J137" s="19">
        <f t="shared" si="2"/>
        <v>31.2</v>
      </c>
      <c r="K137" s="19"/>
      <c r="L137" s="60">
        <v>31.2</v>
      </c>
      <c r="M137" s="18"/>
    </row>
    <row r="138" spans="1:13" s="8" customFormat="1" x14ac:dyDescent="0.25">
      <c r="A138" s="61">
        <v>112</v>
      </c>
      <c r="B138" s="17" t="s">
        <v>16</v>
      </c>
      <c r="C138" s="18" t="s">
        <v>31</v>
      </c>
      <c r="D138" s="41">
        <v>27</v>
      </c>
      <c r="E138" s="41">
        <v>45</v>
      </c>
      <c r="F138" s="18" t="s">
        <v>34</v>
      </c>
      <c r="G138" s="19">
        <v>136.80000000000001</v>
      </c>
      <c r="H138" s="20">
        <v>27.3</v>
      </c>
      <c r="I138" s="19">
        <f t="shared" si="3"/>
        <v>109.50000000000001</v>
      </c>
      <c r="J138" s="19">
        <f t="shared" si="2"/>
        <v>27.3</v>
      </c>
      <c r="K138" s="19"/>
      <c r="L138" s="60">
        <v>27.3</v>
      </c>
      <c r="M138" s="18"/>
    </row>
    <row r="139" spans="1:13" s="8" customFormat="1" x14ac:dyDescent="0.25">
      <c r="A139" s="61">
        <v>113</v>
      </c>
      <c r="B139" s="17" t="s">
        <v>16</v>
      </c>
      <c r="C139" s="18" t="s">
        <v>30</v>
      </c>
      <c r="D139" s="41">
        <v>27</v>
      </c>
      <c r="E139" s="41">
        <v>46</v>
      </c>
      <c r="F139" s="18" t="s">
        <v>35</v>
      </c>
      <c r="G139" s="21">
        <v>298.8</v>
      </c>
      <c r="H139" s="22">
        <v>15.9</v>
      </c>
      <c r="I139" s="19">
        <f t="shared" si="3"/>
        <v>282.90000000000003</v>
      </c>
      <c r="J139" s="19">
        <f t="shared" ref="J139:J151" si="4">K139+L139</f>
        <v>15.9</v>
      </c>
      <c r="K139" s="19"/>
      <c r="L139" s="60">
        <v>15.9</v>
      </c>
      <c r="M139" s="18"/>
    </row>
    <row r="140" spans="1:13" s="8" customFormat="1" ht="33" x14ac:dyDescent="0.25">
      <c r="A140" s="61">
        <v>114</v>
      </c>
      <c r="B140" s="17" t="s">
        <v>55</v>
      </c>
      <c r="C140" s="18" t="s">
        <v>30</v>
      </c>
      <c r="D140" s="41">
        <v>27</v>
      </c>
      <c r="E140" s="41">
        <v>47</v>
      </c>
      <c r="F140" s="18" t="s">
        <v>10</v>
      </c>
      <c r="G140" s="19">
        <v>4536.6000000000004</v>
      </c>
      <c r="H140" s="20">
        <v>2226.1</v>
      </c>
      <c r="I140" s="19">
        <f t="shared" si="3"/>
        <v>2310.5000000000005</v>
      </c>
      <c r="J140" s="19">
        <f t="shared" si="4"/>
        <v>2226.1</v>
      </c>
      <c r="K140" s="19"/>
      <c r="L140" s="19">
        <v>2226.1</v>
      </c>
      <c r="M140" s="18" t="s">
        <v>50</v>
      </c>
    </row>
    <row r="141" spans="1:13" s="8" customFormat="1" x14ac:dyDescent="0.25">
      <c r="A141" s="61">
        <v>115</v>
      </c>
      <c r="B141" s="17" t="s">
        <v>47</v>
      </c>
      <c r="C141" s="18" t="s">
        <v>30</v>
      </c>
      <c r="D141" s="41">
        <v>27</v>
      </c>
      <c r="E141" s="41">
        <v>48</v>
      </c>
      <c r="F141" s="18" t="s">
        <v>9</v>
      </c>
      <c r="G141" s="19">
        <v>138.69999999999999</v>
      </c>
      <c r="H141" s="20">
        <v>27.4</v>
      </c>
      <c r="I141" s="19">
        <f t="shared" si="3"/>
        <v>111.29999999999998</v>
      </c>
      <c r="J141" s="19">
        <f t="shared" si="4"/>
        <v>27.4</v>
      </c>
      <c r="K141" s="19"/>
      <c r="L141" s="19">
        <v>27.4</v>
      </c>
      <c r="M141" s="18" t="s">
        <v>46</v>
      </c>
    </row>
    <row r="142" spans="1:13" s="8" customFormat="1" x14ac:dyDescent="0.25">
      <c r="A142" s="61">
        <v>116</v>
      </c>
      <c r="B142" s="17" t="s">
        <v>43</v>
      </c>
      <c r="C142" s="18" t="s">
        <v>30</v>
      </c>
      <c r="D142" s="41">
        <v>30</v>
      </c>
      <c r="E142" s="41">
        <v>1</v>
      </c>
      <c r="F142" s="18" t="s">
        <v>9</v>
      </c>
      <c r="G142" s="19">
        <v>6773.7</v>
      </c>
      <c r="H142" s="20">
        <v>789</v>
      </c>
      <c r="I142" s="19">
        <f t="shared" si="3"/>
        <v>5984.7</v>
      </c>
      <c r="J142" s="19">
        <f t="shared" si="4"/>
        <v>789</v>
      </c>
      <c r="K142" s="19"/>
      <c r="L142" s="19">
        <v>789</v>
      </c>
      <c r="M142" s="18"/>
    </row>
    <row r="143" spans="1:13" s="8" customFormat="1" x14ac:dyDescent="0.25">
      <c r="A143" s="61">
        <v>117</v>
      </c>
      <c r="B143" s="17" t="s">
        <v>27</v>
      </c>
      <c r="C143" s="18" t="s">
        <v>30</v>
      </c>
      <c r="D143" s="41">
        <v>30</v>
      </c>
      <c r="E143" s="41">
        <v>24</v>
      </c>
      <c r="F143" s="18" t="s">
        <v>10</v>
      </c>
      <c r="G143" s="19">
        <v>1893.6</v>
      </c>
      <c r="H143" s="20">
        <v>0.1</v>
      </c>
      <c r="I143" s="19">
        <f t="shared" si="3"/>
        <v>1893.5</v>
      </c>
      <c r="J143" s="19">
        <f t="shared" si="4"/>
        <v>0</v>
      </c>
      <c r="K143" s="19"/>
      <c r="L143" s="19"/>
      <c r="M143" s="18"/>
    </row>
    <row r="144" spans="1:13" s="8" customFormat="1" x14ac:dyDescent="0.25">
      <c r="A144" s="61">
        <v>118</v>
      </c>
      <c r="B144" s="17" t="s">
        <v>16</v>
      </c>
      <c r="C144" s="18" t="s">
        <v>30</v>
      </c>
      <c r="D144" s="41">
        <v>30</v>
      </c>
      <c r="E144" s="41">
        <v>25</v>
      </c>
      <c r="F144" s="18" t="s">
        <v>35</v>
      </c>
      <c r="G144" s="19">
        <v>551.20000000000005</v>
      </c>
      <c r="H144" s="20">
        <v>551.20000000000005</v>
      </c>
      <c r="I144" s="19">
        <f t="shared" si="3"/>
        <v>0</v>
      </c>
      <c r="J144" s="19">
        <f t="shared" si="4"/>
        <v>551.20000000000005</v>
      </c>
      <c r="K144" s="19"/>
      <c r="L144" s="60">
        <v>551.20000000000005</v>
      </c>
      <c r="M144" s="18"/>
    </row>
    <row r="145" spans="1:13" s="8" customFormat="1" x14ac:dyDescent="0.25">
      <c r="A145" s="61">
        <v>119</v>
      </c>
      <c r="B145" s="17" t="s">
        <v>16</v>
      </c>
      <c r="C145" s="18" t="s">
        <v>30</v>
      </c>
      <c r="D145" s="41">
        <v>30</v>
      </c>
      <c r="E145" s="41">
        <v>26</v>
      </c>
      <c r="F145" s="18" t="s">
        <v>35</v>
      </c>
      <c r="G145" s="19">
        <v>1424.2</v>
      </c>
      <c r="H145" s="20">
        <v>1324.9</v>
      </c>
      <c r="I145" s="19">
        <f t="shared" si="3"/>
        <v>99.299999999999955</v>
      </c>
      <c r="J145" s="19">
        <f t="shared" si="4"/>
        <v>1324.9</v>
      </c>
      <c r="K145" s="19"/>
      <c r="L145" s="60">
        <v>1324.9</v>
      </c>
      <c r="M145" s="18"/>
    </row>
    <row r="146" spans="1:13" s="8" customFormat="1" x14ac:dyDescent="0.25">
      <c r="A146" s="61">
        <v>120</v>
      </c>
      <c r="B146" s="17" t="s">
        <v>44</v>
      </c>
      <c r="C146" s="18" t="s">
        <v>30</v>
      </c>
      <c r="D146" s="41">
        <v>30</v>
      </c>
      <c r="E146" s="41">
        <v>27</v>
      </c>
      <c r="F146" s="18" t="s">
        <v>9</v>
      </c>
      <c r="G146" s="19">
        <v>367.3</v>
      </c>
      <c r="H146" s="20">
        <v>2.2000000000000002</v>
      </c>
      <c r="I146" s="19">
        <f t="shared" si="3"/>
        <v>365.1</v>
      </c>
      <c r="J146" s="19">
        <f t="shared" si="4"/>
        <v>0</v>
      </c>
      <c r="K146" s="19"/>
      <c r="L146" s="19"/>
      <c r="M146" s="18"/>
    </row>
    <row r="147" spans="1:13" s="8" customFormat="1" x14ac:dyDescent="0.25">
      <c r="A147" s="61">
        <v>121</v>
      </c>
      <c r="B147" s="17" t="s">
        <v>16</v>
      </c>
      <c r="C147" s="18" t="s">
        <v>30</v>
      </c>
      <c r="D147" s="41">
        <v>30</v>
      </c>
      <c r="E147" s="41">
        <v>28</v>
      </c>
      <c r="F147" s="18" t="s">
        <v>35</v>
      </c>
      <c r="G147" s="19">
        <v>263.39999999999998</v>
      </c>
      <c r="H147" s="20">
        <v>263.39999999999998</v>
      </c>
      <c r="I147" s="19">
        <f t="shared" si="3"/>
        <v>0</v>
      </c>
      <c r="J147" s="19">
        <f t="shared" si="4"/>
        <v>263.39999999999998</v>
      </c>
      <c r="K147" s="19"/>
      <c r="L147" s="60">
        <v>263.39999999999998</v>
      </c>
      <c r="M147" s="18"/>
    </row>
    <row r="148" spans="1:13" s="8" customFormat="1" x14ac:dyDescent="0.25">
      <c r="A148" s="61">
        <v>122</v>
      </c>
      <c r="B148" s="17" t="s">
        <v>16</v>
      </c>
      <c r="C148" s="18" t="s">
        <v>30</v>
      </c>
      <c r="D148" s="41">
        <v>30</v>
      </c>
      <c r="E148" s="41">
        <v>29</v>
      </c>
      <c r="F148" s="18" t="s">
        <v>33</v>
      </c>
      <c r="G148" s="19">
        <v>5809.5</v>
      </c>
      <c r="H148" s="20">
        <v>3008.1</v>
      </c>
      <c r="I148" s="19">
        <f t="shared" si="3"/>
        <v>2801.4</v>
      </c>
      <c r="J148" s="19">
        <f t="shared" si="4"/>
        <v>3008.1</v>
      </c>
      <c r="K148" s="19"/>
      <c r="L148" s="60">
        <v>3008.1</v>
      </c>
      <c r="M148" s="18"/>
    </row>
    <row r="149" spans="1:13" s="8" customFormat="1" x14ac:dyDescent="0.25">
      <c r="A149" s="61">
        <v>123</v>
      </c>
      <c r="B149" s="17" t="s">
        <v>56</v>
      </c>
      <c r="C149" s="18" t="s">
        <v>30</v>
      </c>
      <c r="D149" s="41">
        <v>30</v>
      </c>
      <c r="E149" s="41">
        <v>30</v>
      </c>
      <c r="F149" s="18" t="s">
        <v>10</v>
      </c>
      <c r="G149" s="19">
        <v>4288.3</v>
      </c>
      <c r="H149" s="20">
        <v>51.7</v>
      </c>
      <c r="I149" s="19">
        <f t="shared" si="3"/>
        <v>4236.6000000000004</v>
      </c>
      <c r="J149" s="19">
        <f t="shared" si="4"/>
        <v>0</v>
      </c>
      <c r="K149" s="19"/>
      <c r="L149" s="19"/>
      <c r="M149" s="18"/>
    </row>
    <row r="150" spans="1:13" s="8" customFormat="1" x14ac:dyDescent="0.25">
      <c r="A150" s="61">
        <v>124</v>
      </c>
      <c r="B150" s="17" t="s">
        <v>28</v>
      </c>
      <c r="C150" s="18" t="s">
        <v>30</v>
      </c>
      <c r="D150" s="41">
        <v>30</v>
      </c>
      <c r="E150" s="41">
        <v>31</v>
      </c>
      <c r="F150" s="18" t="s">
        <v>10</v>
      </c>
      <c r="G150" s="21">
        <v>3837.2</v>
      </c>
      <c r="H150" s="22">
        <v>824.9</v>
      </c>
      <c r="I150" s="19">
        <f t="shared" si="3"/>
        <v>3012.2999999999997</v>
      </c>
      <c r="J150" s="19">
        <f t="shared" si="4"/>
        <v>0</v>
      </c>
      <c r="K150" s="19"/>
      <c r="L150" s="19"/>
      <c r="M150" s="18"/>
    </row>
    <row r="151" spans="1:13" s="8" customFormat="1" x14ac:dyDescent="0.25">
      <c r="A151" s="61">
        <v>125</v>
      </c>
      <c r="B151" s="17" t="s">
        <v>28</v>
      </c>
      <c r="C151" s="18" t="s">
        <v>30</v>
      </c>
      <c r="D151" s="41">
        <v>30</v>
      </c>
      <c r="E151" s="41">
        <v>32</v>
      </c>
      <c r="F151" s="18" t="s">
        <v>9</v>
      </c>
      <c r="G151" s="21">
        <v>2893.7</v>
      </c>
      <c r="H151" s="22">
        <v>0.4</v>
      </c>
      <c r="I151" s="19">
        <f t="shared" si="3"/>
        <v>2893.2999999999997</v>
      </c>
      <c r="J151" s="19">
        <f t="shared" si="4"/>
        <v>0</v>
      </c>
      <c r="K151" s="19"/>
      <c r="L151" s="19"/>
      <c r="M151" s="18"/>
    </row>
    <row r="152" spans="1:13" s="8" customFormat="1" x14ac:dyDescent="0.25">
      <c r="A152" s="61">
        <v>126</v>
      </c>
      <c r="B152" s="17" t="s">
        <v>29</v>
      </c>
      <c r="C152" s="18" t="s">
        <v>30</v>
      </c>
      <c r="D152" s="41">
        <v>30</v>
      </c>
      <c r="E152" s="41">
        <v>33</v>
      </c>
      <c r="F152" s="18" t="s">
        <v>10</v>
      </c>
      <c r="G152" s="19">
        <v>8950.5</v>
      </c>
      <c r="H152" s="20">
        <v>433.4</v>
      </c>
      <c r="I152" s="19">
        <f t="shared" ref="I152" si="5">G152-H152</f>
        <v>8517.1</v>
      </c>
      <c r="J152" s="19">
        <f>K152+L152</f>
        <v>0</v>
      </c>
      <c r="K152" s="19"/>
      <c r="L152" s="19"/>
      <c r="M152" s="18"/>
    </row>
    <row r="153" spans="1:13" s="5" customFormat="1" ht="24.75" customHeight="1" x14ac:dyDescent="0.25">
      <c r="A153" s="39" t="s">
        <v>11</v>
      </c>
      <c r="B153" s="39"/>
      <c r="C153" s="27"/>
      <c r="D153" s="27"/>
      <c r="E153" s="27"/>
      <c r="F153" s="27"/>
      <c r="G153" s="50">
        <f>SUM(G11:G152)</f>
        <v>432387.89999999997</v>
      </c>
      <c r="H153" s="50">
        <f>SUM(H11:H152)</f>
        <v>219847.2</v>
      </c>
      <c r="I153" s="50">
        <f>SUM(I11:I152)</f>
        <v>212540.6999999999</v>
      </c>
      <c r="J153" s="50">
        <f t="shared" ref="J153:L153" si="6">SUM(J11:J152)</f>
        <v>206799.2</v>
      </c>
      <c r="K153" s="50">
        <f>SUM(K11:K152)</f>
        <v>138499.79999999999</v>
      </c>
      <c r="L153" s="50">
        <f>SUM(L11:L152)</f>
        <v>68299.399999999994</v>
      </c>
      <c r="M153" s="10"/>
    </row>
    <row r="155" spans="1:13" s="7" customFormat="1" ht="18.75" x14ac:dyDescent="0.3">
      <c r="B155" s="16"/>
      <c r="C155" s="16" t="s">
        <v>12</v>
      </c>
      <c r="G155" s="53"/>
      <c r="H155" s="54"/>
      <c r="I155" s="45"/>
      <c r="J155" s="45"/>
      <c r="K155" s="45"/>
      <c r="L155" s="45"/>
      <c r="M155" s="14"/>
    </row>
    <row r="156" spans="1:13" s="7" customFormat="1" ht="18.75" x14ac:dyDescent="0.3">
      <c r="B156" s="16"/>
      <c r="C156" s="16" t="s">
        <v>63</v>
      </c>
      <c r="G156" s="53"/>
      <c r="H156" s="54"/>
      <c r="I156" s="45"/>
      <c r="J156" s="45"/>
      <c r="K156" s="45"/>
      <c r="L156" s="45"/>
      <c r="M156" s="14"/>
    </row>
    <row r="157" spans="1:13" s="7" customFormat="1" ht="18.75" x14ac:dyDescent="0.3">
      <c r="B157" s="26"/>
      <c r="C157" s="26" t="s">
        <v>36</v>
      </c>
      <c r="D157" s="26"/>
      <c r="E157" s="26"/>
      <c r="F157" s="30" t="s">
        <v>10</v>
      </c>
      <c r="G157" s="30"/>
      <c r="H157" s="55">
        <f>SUMIF($F$11:$F$152,F157,$H$11:$H$152)</f>
        <v>18508.600000000002</v>
      </c>
      <c r="I157" s="46" t="s">
        <v>14</v>
      </c>
      <c r="J157" s="46"/>
      <c r="K157" s="46"/>
      <c r="L157" s="46"/>
      <c r="M157" s="14"/>
    </row>
    <row r="158" spans="1:13" s="7" customFormat="1" ht="18.75" x14ac:dyDescent="0.3">
      <c r="B158" s="26"/>
      <c r="C158" s="26" t="s">
        <v>37</v>
      </c>
      <c r="D158" s="26"/>
      <c r="E158" s="26"/>
      <c r="F158" s="30" t="s">
        <v>35</v>
      </c>
      <c r="G158" s="30"/>
      <c r="H158" s="55">
        <f>SUMIF($F$11:$F$152,F158,$H$11:$H$152)</f>
        <v>5361.2999999999993</v>
      </c>
      <c r="I158" s="46" t="s">
        <v>14</v>
      </c>
      <c r="J158" s="46"/>
      <c r="K158" s="46"/>
      <c r="L158" s="46"/>
      <c r="M158" s="14"/>
    </row>
    <row r="159" spans="1:13" s="7" customFormat="1" ht="18.75" x14ac:dyDescent="0.3">
      <c r="B159" s="26"/>
      <c r="C159" s="26" t="s">
        <v>38</v>
      </c>
      <c r="D159" s="26"/>
      <c r="E159" s="26"/>
      <c r="F159" s="30" t="s">
        <v>33</v>
      </c>
      <c r="G159" s="30"/>
      <c r="H159" s="55">
        <f>SUMIF($F$11:$F$152,F159,$H$11:$H$152)</f>
        <v>40029.1</v>
      </c>
      <c r="I159" s="46" t="s">
        <v>14</v>
      </c>
      <c r="J159" s="46"/>
      <c r="K159" s="46"/>
      <c r="L159" s="46"/>
      <c r="M159" s="14"/>
    </row>
    <row r="160" spans="1:13" s="7" customFormat="1" ht="18.75" x14ac:dyDescent="0.3">
      <c r="B160" s="26"/>
      <c r="C160" s="26" t="s">
        <v>13</v>
      </c>
      <c r="D160" s="26"/>
      <c r="E160" s="26"/>
      <c r="F160" s="30" t="s">
        <v>9</v>
      </c>
      <c r="G160" s="30"/>
      <c r="H160" s="55">
        <f>SUMIF($F$11:$F$152,F160,$H$11:$H$152)</f>
        <v>6538.4999999999991</v>
      </c>
      <c r="I160" s="46" t="s">
        <v>14</v>
      </c>
      <c r="J160" s="46"/>
      <c r="K160" s="46"/>
      <c r="L160" s="46"/>
      <c r="M160" s="14"/>
    </row>
    <row r="161" spans="2:12" ht="18.75" x14ac:dyDescent="0.3">
      <c r="B161" s="26"/>
      <c r="C161" s="26" t="s">
        <v>39</v>
      </c>
      <c r="D161" s="26"/>
      <c r="E161" s="26"/>
      <c r="F161" s="30" t="s">
        <v>8</v>
      </c>
      <c r="G161" s="30"/>
      <c r="H161" s="55">
        <f>SUMIF($F$11:$F$152,F161,$H$11:$H$152)</f>
        <v>146256.1</v>
      </c>
      <c r="I161" s="46" t="s">
        <v>14</v>
      </c>
      <c r="J161" s="46"/>
      <c r="K161" s="46"/>
      <c r="L161" s="46"/>
    </row>
    <row r="162" spans="2:12" ht="18.75" x14ac:dyDescent="0.3">
      <c r="B162" s="26"/>
      <c r="C162" s="26" t="s">
        <v>40</v>
      </c>
      <c r="D162" s="26"/>
      <c r="E162" s="26"/>
      <c r="F162" s="30" t="s">
        <v>34</v>
      </c>
      <c r="G162" s="30"/>
      <c r="H162" s="55">
        <f>SUMIF($F$11:$F$152,F162,$H$11:$H$152)</f>
        <v>472</v>
      </c>
      <c r="I162" s="46" t="s">
        <v>14</v>
      </c>
      <c r="J162" s="46"/>
      <c r="K162" s="46"/>
      <c r="L162" s="46"/>
    </row>
    <row r="164" spans="2:12" x14ac:dyDescent="0.25">
      <c r="B164" s="25"/>
      <c r="C164" s="25" t="s">
        <v>64</v>
      </c>
      <c r="K164" s="44" t="s">
        <v>67</v>
      </c>
      <c r="L164" s="44" t="s">
        <v>71</v>
      </c>
    </row>
    <row r="165" spans="2:12" ht="18.75" x14ac:dyDescent="0.3">
      <c r="B165" s="23"/>
      <c r="C165" s="23" t="s">
        <v>16</v>
      </c>
      <c r="H165" s="55">
        <f>SUMIF($B$11:$B$152,C165,$H$11:$H$152)</f>
        <v>54529.599999999991</v>
      </c>
      <c r="I165" s="46" t="s">
        <v>14</v>
      </c>
      <c r="J165" s="46"/>
      <c r="K165" s="55">
        <f>SUMIF($B$11:$B$152,C165,$K$11:$K$152)</f>
        <v>26306.100000000002</v>
      </c>
      <c r="L165" s="55">
        <f>SUMIF($B$11:$B$152,C165,$L$11:$L$152)</f>
        <v>25464.5</v>
      </c>
    </row>
    <row r="166" spans="2:12" ht="18.75" x14ac:dyDescent="0.3">
      <c r="B166" s="24"/>
      <c r="C166" s="24" t="s">
        <v>15</v>
      </c>
      <c r="H166" s="55">
        <f>SUMIF($B$11:$B$152,C166,$H$11:$H$152)</f>
        <v>140270.50000000003</v>
      </c>
      <c r="I166" s="46" t="s">
        <v>14</v>
      </c>
      <c r="J166" s="46"/>
      <c r="K166" s="55">
        <f>SUMIF($B$11:$B$152,C166,$K$11:$K$152)</f>
        <v>112193.7</v>
      </c>
      <c r="L166" s="55">
        <f>SUMIF($B$11:$B$152,C166,$L$11:$L$152)</f>
        <v>27892.400000000001</v>
      </c>
    </row>
    <row r="167" spans="2:12" ht="18.75" x14ac:dyDescent="0.3">
      <c r="B167" s="23"/>
      <c r="C167" s="23" t="s">
        <v>59</v>
      </c>
      <c r="H167" s="54">
        <f>H153-H165-H166</f>
        <v>25047.100000000006</v>
      </c>
      <c r="I167" s="46" t="s">
        <v>14</v>
      </c>
      <c r="J167" s="46"/>
      <c r="K167" s="55"/>
      <c r="L167" s="55">
        <f>L153-L168</f>
        <v>14942.499999999993</v>
      </c>
    </row>
    <row r="168" spans="2:12" x14ac:dyDescent="0.25">
      <c r="K168" s="66"/>
      <c r="L168" s="67">
        <f>SUM(L165:L166)</f>
        <v>53356.9</v>
      </c>
    </row>
    <row r="171" spans="2:12" x14ac:dyDescent="0.25">
      <c r="G171" s="56"/>
    </row>
    <row r="172" spans="2:12" x14ac:dyDescent="0.25">
      <c r="G172" s="57"/>
      <c r="K172" s="65"/>
    </row>
  </sheetData>
  <autoFilter ref="A10:WTJ162"/>
  <mergeCells count="89">
    <mergeCell ref="D22:D23"/>
    <mergeCell ref="E22:E23"/>
    <mergeCell ref="F22:F23"/>
    <mergeCell ref="M22:M23"/>
    <mergeCell ref="M25:M26"/>
    <mergeCell ref="D25:D26"/>
    <mergeCell ref="E25:E26"/>
    <mergeCell ref="D27:D28"/>
    <mergeCell ref="E27:E28"/>
    <mergeCell ref="M27:M28"/>
    <mergeCell ref="E29:E30"/>
    <mergeCell ref="D29:D30"/>
    <mergeCell ref="D65:D66"/>
    <mergeCell ref="E81:E82"/>
    <mergeCell ref="D81:D82"/>
    <mergeCell ref="E85:E86"/>
    <mergeCell ref="D85:D86"/>
    <mergeCell ref="M29:M30"/>
    <mergeCell ref="A34:A35"/>
    <mergeCell ref="M34:M35"/>
    <mergeCell ref="M11:M12"/>
    <mergeCell ref="D13:D14"/>
    <mergeCell ref="M13:M14"/>
    <mergeCell ref="D15:D16"/>
    <mergeCell ref="E15:E16"/>
    <mergeCell ref="D34:D35"/>
    <mergeCell ref="E34:E35"/>
    <mergeCell ref="A22:A23"/>
    <mergeCell ref="A25:A26"/>
    <mergeCell ref="A27:A28"/>
    <mergeCell ref="M106:M107"/>
    <mergeCell ref="M81:M82"/>
    <mergeCell ref="A85:A86"/>
    <mergeCell ref="M85:M86"/>
    <mergeCell ref="M58:M59"/>
    <mergeCell ref="A61:A62"/>
    <mergeCell ref="M61:M62"/>
    <mergeCell ref="A65:A66"/>
    <mergeCell ref="M65:M66"/>
    <mergeCell ref="A63:A64"/>
    <mergeCell ref="D58:D59"/>
    <mergeCell ref="E58:E59"/>
    <mergeCell ref="D61:D62"/>
    <mergeCell ref="E61:E62"/>
    <mergeCell ref="D106:D107"/>
    <mergeCell ref="E106:E107"/>
    <mergeCell ref="M15:M16"/>
    <mergeCell ref="E13:E14"/>
    <mergeCell ref="D9:D10"/>
    <mergeCell ref="E9:E10"/>
    <mergeCell ref="F9:F10"/>
    <mergeCell ref="J9:L9"/>
    <mergeCell ref="A153:B153"/>
    <mergeCell ref="A11:A12"/>
    <mergeCell ref="A13:A14"/>
    <mergeCell ref="D11:D12"/>
    <mergeCell ref="E11:E12"/>
    <mergeCell ref="D63:D64"/>
    <mergeCell ref="E63:E64"/>
    <mergeCell ref="A58:A59"/>
    <mergeCell ref="A81:A82"/>
    <mergeCell ref="A106:A107"/>
    <mergeCell ref="A37:A38"/>
    <mergeCell ref="E37:E38"/>
    <mergeCell ref="A15:A16"/>
    <mergeCell ref="A29:A30"/>
    <mergeCell ref="D37:D38"/>
    <mergeCell ref="E65:E66"/>
    <mergeCell ref="F157:G157"/>
    <mergeCell ref="F158:G158"/>
    <mergeCell ref="F159:G159"/>
    <mergeCell ref="F160:G160"/>
    <mergeCell ref="F161:G161"/>
    <mergeCell ref="F162:G162"/>
    <mergeCell ref="H9:H10"/>
    <mergeCell ref="I9:I10"/>
    <mergeCell ref="M9:M10"/>
    <mergeCell ref="A1:B1"/>
    <mergeCell ref="A2:B2"/>
    <mergeCell ref="G9:G10"/>
    <mergeCell ref="A7:M7"/>
    <mergeCell ref="A9:A10"/>
    <mergeCell ref="B9:B10"/>
    <mergeCell ref="A4:M4"/>
    <mergeCell ref="A5:M5"/>
    <mergeCell ref="A6:M6"/>
    <mergeCell ref="G1:M1"/>
    <mergeCell ref="G2:M2"/>
    <mergeCell ref="C9:C10"/>
  </mergeCells>
  <phoneticPr fontId="12" type="noConversion"/>
  <pageMargins left="0.31496062992125984" right="0.19685039370078741" top="0.35433070866141736" bottom="0.35433070866141736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Thu hồi đất tổng</vt:lpstr>
      <vt:lpstr>'Thu hồi đất tổng'!Print_Area</vt:lpstr>
      <vt:lpstr>'Thu hồi đất tổng'!Print_Titles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</cp:lastModifiedBy>
  <cp:lastPrinted>2023-11-24T08:51:35Z</cp:lastPrinted>
  <dcterms:created xsi:type="dcterms:W3CDTF">2020-09-08T07:10:11Z</dcterms:created>
  <dcterms:modified xsi:type="dcterms:W3CDTF">2023-11-24T08:52:21Z</dcterms:modified>
</cp:coreProperties>
</file>