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<sst xmlns="http://schemas.openxmlformats.org/spreadsheetml/2006/main" count="30" uniqueCount="28">
  <si>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STT</t>
  </si>
  <si>
    <t>Đơn vị</t>
  </si>
  <si>
    <t>Tổng chỉ tiêu</t>
  </si>
  <si>
    <t>Hồ sơ đã thu nhận</t>
  </si>
  <si>
    <t>Hồ sơ đã được phê duyệt</t>
  </si>
  <si>
    <t>Tài khoản đã được kích hoạt</t>
  </si>
  <si>
    <t>Tổng</t>
  </si>
  <si>
    <t>Tỷ lệ/tổng chỉ tiêu</t>
  </si>
  <si>
    <t>Tỷ lệ/tổng thu nhận</t>
  </si>
  <si>
    <t>Tỷ lệ tổng/tổng chỉ tiêu</t>
  </si>
  <si>
    <t>Cần thu nhận</t>
  </si>
  <si>
    <t>Trung bình cần thu nhận/ngày</t>
  </si>
  <si>
    <t>Cần kích hoạt</t>
  </si>
  <si>
    <t>Trung bình cần kích hoạt/ngày</t>
  </si>
  <si>
    <t>Kon Rẫy</t>
  </si>
  <si>
    <t>Tỷ lệ tổng/tổng phê duyệt</t>
  </si>
  <si>
    <t>PHỤ LỤC</t>
  </si>
  <si>
    <t>Thị trấn Đăk Rve</t>
  </si>
  <si>
    <t>Xã Đăk Kôi</t>
  </si>
  <si>
    <t>Xã Đăk Tơ Lung</t>
  </si>
  <si>
    <t>Xã Đăk Ruồng</t>
  </si>
  <si>
    <t>Xã Đăk Pne</t>
  </si>
  <si>
    <t>Xã Đăk Tờ Re</t>
  </si>
  <si>
    <t>Xã Tân Lập</t>
  </si>
  <si>
    <t>(Kèm theo Kế hoạch số      /KH-UBND ngày     tháng 11 năm 2023 của Ủy ban nhân dân huyện Kon Rẫy)</t>
  </si>
  <si>
    <t>Chỉ tiêu thực hiện từ ngày 11 tháng 11 năm 2023 đến ngày 30 tháng 12 năm 2023 (50 ngày)</t>
  </si>
  <si>
    <t>Đã thực hiện tính đến ngày 10 tháng 11 năm 2023</t>
  </si>
  <si>
    <t>SỐ LIỆU THU NHẬN, KÍCH HOẠT ĐỊNH DANH ĐIỆN TỬ TÍNH ĐẾN NGÀY 10 THÁNG 11 NĂM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</si>
</sst>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10" fontId="37" fillId="0" borderId="10" xfId="57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0" fontId="38" fillId="0" borderId="10" xfId="57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70" zoomScaleNormal="70" zoomScalePageLayoutView="0" workbookViewId="0" topLeftCell="A1">
      <selection activeCell="J9" sqref="J9"/>
    </sheetView>
  </sheetViews>
  <sheetFormatPr defaultColWidth="9.140625" defaultRowHeight="15"/>
  <cols>
    <col min="1" max="1" width="5.421875" style="1" customWidth="1"/>
    <col min="2" max="2" width="18.28125" style="1" customWidth="1"/>
    <col min="3" max="3" width="12.57421875" style="1" customWidth="1"/>
    <col min="4" max="4" width="11.7109375" style="1" customWidth="1"/>
    <col min="5" max="5" width="11.57421875" style="1" customWidth="1"/>
    <col min="6" max="6" width="12.140625" style="1" customWidth="1"/>
    <col min="7" max="7" width="18.57421875" style="1" bestFit="1" customWidth="1"/>
    <col min="8" max="8" width="11.00390625" style="1" customWidth="1"/>
    <col min="9" max="9" width="13.7109375" style="1" customWidth="1"/>
    <col min="10" max="10" width="14.8515625" style="1" customWidth="1"/>
    <col min="11" max="11" width="12.421875" style="1" customWidth="1"/>
    <col min="12" max="12" width="15.7109375" style="1" customWidth="1"/>
    <col min="13" max="13" width="12.7109375" style="1" customWidth="1"/>
    <col min="14" max="14" width="14.00390625" style="1" customWidth="1"/>
    <col min="15" max="16384" width="9.140625" style="1" customWidth="1"/>
  </cols>
  <sheetData>
    <row r="1" spans="1:14" ht="15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5" spans="1:14" ht="46.5" customHeight="1">
      <c r="A5" s="15" t="s">
        <v>0</v>
      </c>
      <c r="B5" s="15" t="s">
        <v>1</v>
      </c>
      <c r="C5" s="16" t="s">
        <v>2</v>
      </c>
      <c r="D5" s="15" t="s">
        <v>26</v>
      </c>
      <c r="E5" s="15"/>
      <c r="F5" s="15"/>
      <c r="G5" s="15"/>
      <c r="H5" s="15"/>
      <c r="I5" s="15"/>
      <c r="J5" s="15"/>
      <c r="K5" s="16" t="s">
        <v>25</v>
      </c>
      <c r="L5" s="16"/>
      <c r="M5" s="16"/>
      <c r="N5" s="16"/>
    </row>
    <row r="6" spans="1:14" ht="26.25" customHeight="1">
      <c r="A6" s="15"/>
      <c r="B6" s="15"/>
      <c r="C6" s="16"/>
      <c r="D6" s="14" t="s">
        <v>3</v>
      </c>
      <c r="E6" s="14"/>
      <c r="F6" s="14" t="s">
        <v>4</v>
      </c>
      <c r="G6" s="14"/>
      <c r="H6" s="14" t="s">
        <v>5</v>
      </c>
      <c r="I6" s="14"/>
      <c r="J6" s="14"/>
      <c r="K6" s="17" t="s">
        <v>10</v>
      </c>
      <c r="L6" s="17" t="s">
        <v>11</v>
      </c>
      <c r="M6" s="17" t="s">
        <v>12</v>
      </c>
      <c r="N6" s="17" t="s">
        <v>13</v>
      </c>
    </row>
    <row r="7" spans="1:23" ht="55.5" customHeight="1">
      <c r="A7" s="15"/>
      <c r="B7" s="15"/>
      <c r="C7" s="16"/>
      <c r="D7" s="2" t="s">
        <v>6</v>
      </c>
      <c r="E7" s="5" t="s">
        <v>7</v>
      </c>
      <c r="F7" s="2" t="s">
        <v>6</v>
      </c>
      <c r="G7" s="2" t="s">
        <v>8</v>
      </c>
      <c r="H7" s="2" t="s">
        <v>6</v>
      </c>
      <c r="I7" s="5" t="s">
        <v>15</v>
      </c>
      <c r="J7" s="5" t="s">
        <v>9</v>
      </c>
      <c r="K7" s="17"/>
      <c r="L7" s="17"/>
      <c r="M7" s="17"/>
      <c r="N7" s="17"/>
      <c r="O7" s="12"/>
      <c r="P7" s="13"/>
      <c r="Q7" s="13"/>
      <c r="R7" s="13"/>
      <c r="S7" s="13"/>
      <c r="T7" s="13"/>
      <c r="U7" s="13"/>
      <c r="V7" s="13"/>
      <c r="W7" s="12"/>
    </row>
    <row r="8" spans="1:23" ht="40.5" customHeight="1">
      <c r="A8" s="2">
        <v>1</v>
      </c>
      <c r="B8" s="2" t="s">
        <v>17</v>
      </c>
      <c r="C8" s="2">
        <v>3897</v>
      </c>
      <c r="D8" s="2">
        <f>349+2702</f>
        <v>3051</v>
      </c>
      <c r="E8" s="4">
        <f>D8/C8</f>
        <v>0.7829099307159353</v>
      </c>
      <c r="F8" s="2">
        <f>328+2666</f>
        <v>2994</v>
      </c>
      <c r="G8" s="4">
        <f>F8/D8</f>
        <v>0.9813176007866273</v>
      </c>
      <c r="H8" s="2">
        <v>2628</v>
      </c>
      <c r="I8" s="4">
        <f aca="true" t="shared" si="0" ref="I8:I15">H8/F8</f>
        <v>0.8777555110220441</v>
      </c>
      <c r="J8" s="4">
        <f aca="true" t="shared" si="1" ref="J8:J15">H8/C8</f>
        <v>0.674364896073903</v>
      </c>
      <c r="K8" s="2">
        <f>C8-D8</f>
        <v>846</v>
      </c>
      <c r="L8" s="10">
        <f>K8/50</f>
        <v>16.92</v>
      </c>
      <c r="M8" s="2">
        <f>C8-H8</f>
        <v>1269</v>
      </c>
      <c r="N8" s="10">
        <f>M8/50</f>
        <v>25.38</v>
      </c>
      <c r="O8" s="12"/>
      <c r="P8" s="12"/>
      <c r="Q8" s="12"/>
      <c r="R8" s="12"/>
      <c r="S8" s="12"/>
      <c r="T8" s="12"/>
      <c r="U8" s="12"/>
      <c r="V8" s="12"/>
      <c r="W8" s="12"/>
    </row>
    <row r="9" spans="1:23" ht="40.5" customHeight="1">
      <c r="A9" s="2">
        <v>2</v>
      </c>
      <c r="B9" s="2" t="s">
        <v>18</v>
      </c>
      <c r="C9" s="2">
        <v>2012</v>
      </c>
      <c r="D9" s="2">
        <f>84+975</f>
        <v>1059</v>
      </c>
      <c r="E9" s="4">
        <f aca="true" t="shared" si="2" ref="E9:E14">D9/C9</f>
        <v>0.5263419483101391</v>
      </c>
      <c r="F9" s="2">
        <f>963+75</f>
        <v>1038</v>
      </c>
      <c r="G9" s="4">
        <f aca="true" t="shared" si="3" ref="G9:G15">F9/D9</f>
        <v>0.9801699716713881</v>
      </c>
      <c r="H9" s="9">
        <v>923</v>
      </c>
      <c r="I9" s="4">
        <f t="shared" si="0"/>
        <v>0.8892100192678227</v>
      </c>
      <c r="J9" s="4">
        <f t="shared" si="1"/>
        <v>0.4587475149105368</v>
      </c>
      <c r="K9" s="9">
        <f aca="true" t="shared" si="4" ref="K9:K14">C9-D9</f>
        <v>953</v>
      </c>
      <c r="L9" s="10">
        <f aca="true" t="shared" si="5" ref="L9:L15">K9/50</f>
        <v>19.06</v>
      </c>
      <c r="M9" s="9">
        <f aca="true" t="shared" si="6" ref="M9:M15">C9-H9</f>
        <v>1089</v>
      </c>
      <c r="N9" s="10">
        <f aca="true" t="shared" si="7" ref="N9:N15">M9/50</f>
        <v>21.78</v>
      </c>
      <c r="O9" s="12"/>
      <c r="P9" s="12"/>
      <c r="Q9" s="12"/>
      <c r="R9" s="12"/>
      <c r="S9" s="12"/>
      <c r="T9" s="12"/>
      <c r="U9" s="12"/>
      <c r="V9" s="12"/>
      <c r="W9" s="12"/>
    </row>
    <row r="10" spans="1:23" ht="40.5" customHeight="1">
      <c r="A10" s="2">
        <v>3</v>
      </c>
      <c r="B10" s="2" t="s">
        <v>19</v>
      </c>
      <c r="C10" s="2">
        <v>1850</v>
      </c>
      <c r="D10" s="2">
        <f>180+841</f>
        <v>1021</v>
      </c>
      <c r="E10" s="4">
        <f t="shared" si="2"/>
        <v>0.5518918918918919</v>
      </c>
      <c r="F10" s="2">
        <f>172+823</f>
        <v>995</v>
      </c>
      <c r="G10" s="4">
        <f t="shared" si="3"/>
        <v>0.9745347698334965</v>
      </c>
      <c r="H10" s="9">
        <v>921</v>
      </c>
      <c r="I10" s="4">
        <f t="shared" si="0"/>
        <v>0.9256281407035176</v>
      </c>
      <c r="J10" s="4">
        <f t="shared" si="1"/>
        <v>0.49783783783783786</v>
      </c>
      <c r="K10" s="9">
        <f t="shared" si="4"/>
        <v>829</v>
      </c>
      <c r="L10" s="10">
        <f t="shared" si="5"/>
        <v>16.58</v>
      </c>
      <c r="M10" s="9">
        <f t="shared" si="6"/>
        <v>929</v>
      </c>
      <c r="N10" s="10">
        <f t="shared" si="7"/>
        <v>18.58</v>
      </c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40.5" customHeight="1">
      <c r="A11" s="2">
        <v>4</v>
      </c>
      <c r="B11" s="2" t="s">
        <v>20</v>
      </c>
      <c r="C11" s="2">
        <v>3879</v>
      </c>
      <c r="D11" s="2">
        <f>136+2027</f>
        <v>2163</v>
      </c>
      <c r="E11" s="4">
        <f t="shared" si="2"/>
        <v>0.5576179427687549</v>
      </c>
      <c r="F11" s="2">
        <f>117+1993</f>
        <v>2110</v>
      </c>
      <c r="G11" s="4">
        <f t="shared" si="3"/>
        <v>0.9754969949144706</v>
      </c>
      <c r="H11" s="9">
        <v>1951</v>
      </c>
      <c r="I11" s="4">
        <f t="shared" si="0"/>
        <v>0.9246445497630332</v>
      </c>
      <c r="J11" s="4">
        <f t="shared" si="1"/>
        <v>0.502964681618974</v>
      </c>
      <c r="K11" s="9">
        <f t="shared" si="4"/>
        <v>1716</v>
      </c>
      <c r="L11" s="10">
        <f t="shared" si="5"/>
        <v>34.32</v>
      </c>
      <c r="M11" s="9">
        <f t="shared" si="6"/>
        <v>1928</v>
      </c>
      <c r="N11" s="10">
        <f t="shared" si="7"/>
        <v>38.56</v>
      </c>
      <c r="O11" s="12"/>
      <c r="P11" s="12"/>
      <c r="Q11" s="12"/>
      <c r="R11" s="12"/>
      <c r="S11" s="12"/>
      <c r="T11" s="12"/>
      <c r="U11" s="12"/>
      <c r="V11" s="12"/>
      <c r="W11" s="12"/>
    </row>
    <row r="12" spans="1:14" ht="40.5" customHeight="1">
      <c r="A12" s="2">
        <v>5</v>
      </c>
      <c r="B12" s="2" t="s">
        <v>21</v>
      </c>
      <c r="C12" s="2">
        <v>1661</v>
      </c>
      <c r="D12" s="2">
        <f>31+636</f>
        <v>667</v>
      </c>
      <c r="E12" s="4">
        <f t="shared" si="2"/>
        <v>0.4015653220951234</v>
      </c>
      <c r="F12" s="2">
        <f>28+629</f>
        <v>657</v>
      </c>
      <c r="G12" s="4">
        <f t="shared" si="3"/>
        <v>0.9850074962518741</v>
      </c>
      <c r="H12" s="9">
        <v>566</v>
      </c>
      <c r="I12" s="4">
        <f t="shared" si="0"/>
        <v>0.8614916286149162</v>
      </c>
      <c r="J12" s="4">
        <f t="shared" si="1"/>
        <v>0.3407585791691752</v>
      </c>
      <c r="K12" s="9">
        <f t="shared" si="4"/>
        <v>994</v>
      </c>
      <c r="L12" s="10">
        <f t="shared" si="5"/>
        <v>19.88</v>
      </c>
      <c r="M12" s="9">
        <f t="shared" si="6"/>
        <v>1095</v>
      </c>
      <c r="N12" s="10">
        <f t="shared" si="7"/>
        <v>21.9</v>
      </c>
    </row>
    <row r="13" spans="1:14" ht="40.5" customHeight="1">
      <c r="A13" s="2">
        <v>6</v>
      </c>
      <c r="B13" s="2" t="s">
        <v>22</v>
      </c>
      <c r="C13" s="2">
        <v>4551</v>
      </c>
      <c r="D13" s="2">
        <f>138+2548</f>
        <v>2686</v>
      </c>
      <c r="E13" s="4">
        <f t="shared" si="2"/>
        <v>0.5901999560536146</v>
      </c>
      <c r="F13" s="2">
        <f>126+2503</f>
        <v>2629</v>
      </c>
      <c r="G13" s="4">
        <f t="shared" si="3"/>
        <v>0.9787788533134772</v>
      </c>
      <c r="H13" s="9">
        <v>2221</v>
      </c>
      <c r="I13" s="4">
        <f t="shared" si="0"/>
        <v>0.8448079117535184</v>
      </c>
      <c r="J13" s="4">
        <f t="shared" si="1"/>
        <v>0.48802460997582947</v>
      </c>
      <c r="K13" s="9">
        <f t="shared" si="4"/>
        <v>1865</v>
      </c>
      <c r="L13" s="10">
        <f t="shared" si="5"/>
        <v>37.3</v>
      </c>
      <c r="M13" s="9">
        <f t="shared" si="6"/>
        <v>2330</v>
      </c>
      <c r="N13" s="10">
        <f t="shared" si="7"/>
        <v>46.6</v>
      </c>
    </row>
    <row r="14" spans="1:14" ht="40.5" customHeight="1">
      <c r="A14" s="2">
        <v>7</v>
      </c>
      <c r="B14" s="2" t="s">
        <v>23</v>
      </c>
      <c r="C14" s="2">
        <v>3119</v>
      </c>
      <c r="D14" s="2">
        <f>197+2361</f>
        <v>2558</v>
      </c>
      <c r="E14" s="4">
        <f t="shared" si="2"/>
        <v>0.8201346585444053</v>
      </c>
      <c r="F14" s="2">
        <f>174+2319</f>
        <v>2493</v>
      </c>
      <c r="G14" s="4">
        <f t="shared" si="3"/>
        <v>0.9745895230648944</v>
      </c>
      <c r="H14" s="9">
        <v>2326</v>
      </c>
      <c r="I14" s="4">
        <f t="shared" si="0"/>
        <v>0.933012434817489</v>
      </c>
      <c r="J14" s="4">
        <f t="shared" si="1"/>
        <v>0.745751843539596</v>
      </c>
      <c r="K14" s="9">
        <f t="shared" si="4"/>
        <v>561</v>
      </c>
      <c r="L14" s="10">
        <f t="shared" si="5"/>
        <v>11.22</v>
      </c>
      <c r="M14" s="9">
        <f t="shared" si="6"/>
        <v>793</v>
      </c>
      <c r="N14" s="10">
        <f t="shared" si="7"/>
        <v>15.86</v>
      </c>
    </row>
    <row r="15" spans="1:17" s="8" customFormat="1" ht="40.5" customHeight="1">
      <c r="A15" s="7"/>
      <c r="B15" s="7" t="s">
        <v>14</v>
      </c>
      <c r="C15" s="7">
        <f>SUM(C8:C14)</f>
        <v>20969</v>
      </c>
      <c r="D15" s="7">
        <f>SUM(D8:D14)</f>
        <v>13205</v>
      </c>
      <c r="E15" s="6">
        <f>D15/C15</f>
        <v>0.6297391387285993</v>
      </c>
      <c r="F15" s="7">
        <f>SUM(F8:F14)</f>
        <v>12916</v>
      </c>
      <c r="G15" s="6">
        <f t="shared" si="3"/>
        <v>0.9781143506247634</v>
      </c>
      <c r="H15" s="7">
        <f>SUM(H8:H14)</f>
        <v>11536</v>
      </c>
      <c r="I15" s="6">
        <f t="shared" si="0"/>
        <v>0.8931557757819758</v>
      </c>
      <c r="J15" s="6">
        <f t="shared" si="1"/>
        <v>0.5501454528112929</v>
      </c>
      <c r="K15" s="7">
        <f>C15-D15</f>
        <v>7764</v>
      </c>
      <c r="L15" s="11">
        <f t="shared" si="5"/>
        <v>155.28</v>
      </c>
      <c r="M15" s="7">
        <f t="shared" si="6"/>
        <v>9433</v>
      </c>
      <c r="N15" s="11">
        <f t="shared" si="7"/>
        <v>188.66</v>
      </c>
      <c r="Q15" s="1"/>
    </row>
    <row r="18" ht="15.75">
      <c r="D18" s="3"/>
    </row>
  </sheetData>
  <sheetProtection/>
  <mergeCells count="15">
    <mergeCell ref="L6:L7"/>
    <mergeCell ref="M6:M7"/>
    <mergeCell ref="N6:N7"/>
    <mergeCell ref="A1:N1"/>
    <mergeCell ref="A2:N2"/>
    <mergeCell ref="A3:N3"/>
    <mergeCell ref="D5:J5"/>
    <mergeCell ref="K5:N5"/>
    <mergeCell ref="D6:E6"/>
    <mergeCell ref="F6:G6"/>
    <mergeCell ref="H6:J6"/>
    <mergeCell ref="A5:A7"/>
    <mergeCell ref="B5:B7"/>
    <mergeCell ref="C5:C7"/>
    <mergeCell ref="K6:K7"/>
  </mergeCells>
  <printOptions/>
  <pageMargins left="0.7" right="0.7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2023-11-14T02:56:01Z</dcterms:modified>
  <cp:category/>
  <cp:version/>
  <cp:contentType/>
  <cp:contentStatus/>
</cp:coreProperties>
</file>