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dmin\Downloads\"/>
    </mc:Choice>
  </mc:AlternateContent>
  <bookViews>
    <workbookView xWindow="0" yWindow="0" windowWidth="20490" windowHeight="7635" activeTab="3"/>
  </bookViews>
  <sheets>
    <sheet name="PLI-TH" sheetId="15" r:id="rId1"/>
    <sheet name="PLII-DM NTM" sheetId="12" r:id="rId2"/>
    <sheet name="PLIII-DM KTXH&amp;MN " sheetId="14" r:id="rId3"/>
    <sheet name="PL IV-Đối ứng" sheetId="16" r:id="rId4"/>
    <sheet name="Vốn sự nghiệp năm 2022" sheetId="7" state="hidden" r:id="rId5"/>
    <sheet name="Phân vốn đầu tư 2022" sheetId="8" state="hidden" r:id="rId6"/>
    <sheet name="Bảng TH phân vốn 2022" sheetId="9" state="hidden" r:id="rId7"/>
    <sheet name="B02-DTPT NSTW" sheetId="1" state="hidden" r:id="rId8"/>
  </sheets>
  <definedNames>
    <definedName name="__________NSO2" hidden="1">{"'Sheet1'!$L$16"}</definedName>
    <definedName name="_________a1" localSheetId="0" hidden="1">{"'Sheet1'!$L$16"}</definedName>
    <definedName name="_________a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NSO2" localSheetId="0" hidden="1">{"'Sheet1'!$L$16"}</definedName>
    <definedName name="_________NSO2" hidden="1">{"'Sheet1'!$L$16"}</definedName>
    <definedName name="_________PA3" localSheetId="0" hidden="1">{"'Sheet1'!$L$16"}</definedName>
    <definedName name="_________PA3"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NSO2" localSheetId="0" hidden="1">{"'Sheet1'!$L$16"}</definedName>
    <definedName name="________NSO2" hidden="1">{"'Sheet1'!$L$16"}</definedName>
    <definedName name="_______B1" localSheetId="0" hidden="1">{"'Sheet1'!$L$16"}</definedName>
    <definedName name="_______B1" hidden="1">{"'Sheet1'!$L$16"}</definedName>
    <definedName name="_______NSO2" localSheetId="0" hidden="1">{"'Sheet1'!$L$16"}</definedName>
    <definedName name="_______NSO2" hidden="1">{"'Sheet1'!$L$16"}</definedName>
    <definedName name="_______Pl2" localSheetId="0" hidden="1">{"'Sheet1'!$L$16"}</definedName>
    <definedName name="_______Pl2"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_vl2"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vl2" localSheetId="0"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Goi8" localSheetId="0" hidden="1">{"'Sheet1'!$L$16"}</definedName>
    <definedName name="____Goi8"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Tru21" localSheetId="0" hidden="1">{"'Sheet1'!$L$16"}</definedName>
    <definedName name="____Tru21"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vl2" localSheetId="0" hidden="1">{"'Sheet1'!$L$16"}</definedName>
    <definedName name="____vl2" hidden="1">{"'Sheet1'!$L$16"}</definedName>
    <definedName name="____xlfn.BAHTTEXT" hidden="1">#NAME?</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cep1" localSheetId="0" hidden="1">{"'Sheet1'!$L$16"}</definedName>
    <definedName name="___cep1" hidden="1">{"'Sheet1'!$L$16"}</definedName>
    <definedName name="___Coc39" localSheetId="0" hidden="1">{"'Sheet1'!$L$16"}</definedName>
    <definedName name="___Coc39" hidden="1">{"'Sheet1'!$L$16"}</definedName>
    <definedName name="___Goi8" localSheetId="0" hidden="1">{"'Sheet1'!$L$16"}</definedName>
    <definedName name="___Goi8"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hidden="1">{"'Sheet1'!$L$16"}</definedName>
    <definedName name="___LAN3" localSheetId="0" hidden="1">{"'Sheet1'!$L$16"}</definedName>
    <definedName name="___LAN3" hidden="1">{"'Sheet1'!$L$16"}</definedName>
    <definedName name="___lk2" localSheetId="0" hidden="1">{"'Sheet1'!$L$16"}</definedName>
    <definedName name="___lk2" hidden="1">{"'Sheet1'!$L$16"}</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#REF!</definedName>
    <definedName name="___Q3" localSheetId="0"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_tt3" localSheetId="0" hidden="1">{"'Sheet1'!$L$16"}</definedName>
    <definedName name="___tt3" hidden="1">{"'Sheet1'!$L$16"}</definedName>
    <definedName name="___TT31" localSheetId="0" hidden="1">{"'Sheet1'!$L$16"}</definedName>
    <definedName name="___TT31" hidden="1">{"'Sheet1'!$L$16"}</definedName>
    <definedName name="___vl2" localSheetId="0" hidden="1">{"'Sheet1'!$L$16"}</definedName>
    <definedName name="___vl2"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hidden="1">{"'Sheet1'!$L$16"}</definedName>
    <definedName name="__ban2" localSheetId="0" hidden="1">{"'Sheet1'!$L$16"}</definedName>
    <definedName name="__ban2" hidden="1">{"'Sheet1'!$L$16"}</definedName>
    <definedName name="__boi1" localSheetId="6">#REF!</definedName>
    <definedName name="__boi1" localSheetId="5">#REF!</definedName>
    <definedName name="__boi1">#REF!</definedName>
    <definedName name="__boi2" localSheetId="6">#REF!</definedName>
    <definedName name="__boi2" localSheetId="5">#REF!</definedName>
    <definedName name="__boi2">#REF!</definedName>
    <definedName name="__boi3" localSheetId="6">#REF!</definedName>
    <definedName name="__boi3" localSheetId="5">#REF!</definedName>
    <definedName name="__boi3">#REF!</definedName>
    <definedName name="__boi4" localSheetId="6">#REF!</definedName>
    <definedName name="__boi4" localSheetId="5">#REF!</definedName>
    <definedName name="__boi4">#REF!</definedName>
    <definedName name="__btm10" localSheetId="6">#REF!</definedName>
    <definedName name="__btm10" localSheetId="5">#REF!</definedName>
    <definedName name="__btm10">#REF!</definedName>
    <definedName name="__btm100" localSheetId="6">#REF!</definedName>
    <definedName name="__btm100" localSheetId="5">#REF!</definedName>
    <definedName name="__btm100">#REF!</definedName>
    <definedName name="__BTM250" localSheetId="6">#REF!</definedName>
    <definedName name="__BTM250" localSheetId="5">#REF!</definedName>
    <definedName name="__BTM250">#REF!</definedName>
    <definedName name="__btM300" localSheetId="6">#REF!</definedName>
    <definedName name="__btM300" localSheetId="5">#REF!</definedName>
    <definedName name="__btM300">#REF!</definedName>
    <definedName name="__cao1" localSheetId="6">#REF!</definedName>
    <definedName name="__cao1" localSheetId="5">#REF!</definedName>
    <definedName name="__cao1">#REF!</definedName>
    <definedName name="__cao2" localSheetId="6">#REF!</definedName>
    <definedName name="__cao2" localSheetId="5">#REF!</definedName>
    <definedName name="__cao2">#REF!</definedName>
    <definedName name="__cao3" localSheetId="6">#REF!</definedName>
    <definedName name="__cao3" localSheetId="5">#REF!</definedName>
    <definedName name="__cao3">#REF!</definedName>
    <definedName name="__cao4" localSheetId="6">#REF!</definedName>
    <definedName name="__cao4" localSheetId="5">#REF!</definedName>
    <definedName name="__cao4">#REF!</definedName>
    <definedName name="__cao5" localSheetId="6">#REF!</definedName>
    <definedName name="__cao5" localSheetId="5">#REF!</definedName>
    <definedName name="__cao5">#REF!</definedName>
    <definedName name="__cao6" localSheetId="6">#REF!</definedName>
    <definedName name="__cao6" localSheetId="5">#REF!</definedName>
    <definedName name="__cao6">#REF!</definedName>
    <definedName name="__cep1" localSheetId="0" hidden="1">{"'Sheet1'!$L$16"}</definedName>
    <definedName name="__cep1" hidden="1">{"'Sheet1'!$L$16"}</definedName>
    <definedName name="__Coc39" localSheetId="0" hidden="1">{"'Sheet1'!$L$16"}</definedName>
    <definedName name="__Coc39" hidden="1">{"'Sheet1'!$L$16"}</definedName>
    <definedName name="__CON1" localSheetId="6">#REF!</definedName>
    <definedName name="__CON1" localSheetId="5">#REF!</definedName>
    <definedName name="__CON1">#REF!</definedName>
    <definedName name="__CON2" localSheetId="6">#REF!</definedName>
    <definedName name="__CON2" localSheetId="5">#REF!</definedName>
    <definedName name="__CON2">#REF!</definedName>
    <definedName name="__dai1" localSheetId="6">#REF!</definedName>
    <definedName name="__dai1" localSheetId="5">#REF!</definedName>
    <definedName name="__dai1">#REF!</definedName>
    <definedName name="__dai2" localSheetId="6">#REF!</definedName>
    <definedName name="__dai2" localSheetId="5">#REF!</definedName>
    <definedName name="__dai2">#REF!</definedName>
    <definedName name="__dai3" localSheetId="6">#REF!</definedName>
    <definedName name="__dai3" localSheetId="5">#REF!</definedName>
    <definedName name="__dai3">#REF!</definedName>
    <definedName name="__dai4" localSheetId="6">#REF!</definedName>
    <definedName name="__dai4" localSheetId="5">#REF!</definedName>
    <definedName name="__dai4">#REF!</definedName>
    <definedName name="__dai5" localSheetId="6">#REF!</definedName>
    <definedName name="__dai5" localSheetId="5">#REF!</definedName>
    <definedName name="__dai5">#REF!</definedName>
    <definedName name="__dai6" localSheetId="6">#REF!</definedName>
    <definedName name="__dai6" localSheetId="5">#REF!</definedName>
    <definedName name="__dai6">#REF!</definedName>
    <definedName name="__dan1" localSheetId="6">#REF!</definedName>
    <definedName name="__dan1" localSheetId="5">#REF!</definedName>
    <definedName name="__dan1">#REF!</definedName>
    <definedName name="__dan2" localSheetId="6">#REF!</definedName>
    <definedName name="__dan2" localSheetId="5">#REF!</definedName>
    <definedName name="__dan2">#REF!</definedName>
    <definedName name="__dao1" localSheetId="6">#REF!</definedName>
    <definedName name="__dao1" localSheetId="5">#REF!</definedName>
    <definedName name="__dao1">#REF!</definedName>
    <definedName name="__dbu1" localSheetId="6">#REF!</definedName>
    <definedName name="__dbu1" localSheetId="5">#REF!</definedName>
    <definedName name="__dbu1">#REF!</definedName>
    <definedName name="__dbu2" localSheetId="6">#REF!</definedName>
    <definedName name="__dbu2" localSheetId="5">#REF!</definedName>
    <definedName name="__dbu2">#REF!</definedName>
    <definedName name="__ddn400" localSheetId="6">#REF!</definedName>
    <definedName name="__ddn400" localSheetId="5">#REF!</definedName>
    <definedName name="__ddn400">#REF!</definedName>
    <definedName name="__ddn600" localSheetId="6">#REF!</definedName>
    <definedName name="__ddn600" localSheetId="5">#REF!</definedName>
    <definedName name="__ddn600">#REF!</definedName>
    <definedName name="__Goi8" localSheetId="0" hidden="1">{"'Sheet1'!$L$16"}</definedName>
    <definedName name="__Goi8" hidden="1">{"'Sheet1'!$L$16"}</definedName>
    <definedName name="__gon4" localSheetId="6">#REF!</definedName>
    <definedName name="__gon4" localSheetId="5">#REF!</definedName>
    <definedName name="__gon4">#REF!</definedName>
    <definedName name="__h1" localSheetId="0" hidden="1">{"'Sheet1'!$L$16"}</definedName>
    <definedName name="__h1" hidden="1">{"'Sheet1'!$L$16"}</definedName>
    <definedName name="__hom2" localSheetId="6">#REF!</definedName>
    <definedName name="__hom2" localSheetId="5">#REF!</definedName>
    <definedName name="__hom2">#REF!</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KM188" localSheetId="6">#REF!</definedName>
    <definedName name="__KM188" localSheetId="5">#REF!</definedName>
    <definedName name="__KM188" localSheetId="0">#REF!</definedName>
    <definedName name="__KM188">#REF!</definedName>
    <definedName name="__km189" localSheetId="6">#REF!</definedName>
    <definedName name="__km189" localSheetId="5">#REF!</definedName>
    <definedName name="__km189" localSheetId="0">#REF!</definedName>
    <definedName name="__km189">#REF!</definedName>
    <definedName name="__km190" localSheetId="6">#REF!</definedName>
    <definedName name="__km190" localSheetId="5">#REF!</definedName>
    <definedName name="__km190">#REF!</definedName>
    <definedName name="__km191" localSheetId="6">#REF!</definedName>
    <definedName name="__km191" localSheetId="5">#REF!</definedName>
    <definedName name="__km191">#REF!</definedName>
    <definedName name="__km192" localSheetId="6">#REF!</definedName>
    <definedName name="__km192" localSheetId="5">#REF!</definedName>
    <definedName name="__km192">#REF!</definedName>
    <definedName name="__km193" localSheetId="6">#REF!</definedName>
    <definedName name="__km193" localSheetId="5">#REF!</definedName>
    <definedName name="__km193">#REF!</definedName>
    <definedName name="__km194" localSheetId="6">#REF!</definedName>
    <definedName name="__km194" localSheetId="5">#REF!</definedName>
    <definedName name="__km194">#REF!</definedName>
    <definedName name="__km195" localSheetId="6">#REF!</definedName>
    <definedName name="__km195" localSheetId="5">#REF!</definedName>
    <definedName name="__km195">#REF!</definedName>
    <definedName name="__km196" localSheetId="6">#REF!</definedName>
    <definedName name="__km196" localSheetId="5">#REF!</definedName>
    <definedName name="__km196">#REF!</definedName>
    <definedName name="__km197" localSheetId="6">#REF!</definedName>
    <definedName name="__km197" localSheetId="5">#REF!</definedName>
    <definedName name="__km197">#REF!</definedName>
    <definedName name="__km198" localSheetId="6">#REF!</definedName>
    <definedName name="__km198" localSheetId="5">#REF!</definedName>
    <definedName name="__km198">#REF!</definedName>
    <definedName name="__Lan1" localSheetId="0" hidden="1">{"'Sheet1'!$L$16"}</definedName>
    <definedName name="__Lan1" hidden="1">{"'Sheet1'!$L$16"}</definedName>
    <definedName name="__LAN3" localSheetId="0" hidden="1">{"'Sheet1'!$L$16"}</definedName>
    <definedName name="__LAN3" hidden="1">{"'Sheet1'!$L$16"}</definedName>
    <definedName name="__lap1" localSheetId="6">#REF!</definedName>
    <definedName name="__lap1" localSheetId="5">#REF!</definedName>
    <definedName name="__lap1">#REF!</definedName>
    <definedName name="__lap2" localSheetId="6">#REF!</definedName>
    <definedName name="__lap2" localSheetId="5">#REF!</definedName>
    <definedName name="__lap2">#REF!</definedName>
    <definedName name="__lk2" localSheetId="0" hidden="1">{"'Sheet1'!$L$16"}</definedName>
    <definedName name="__lk2" hidden="1">{"'Sheet1'!$L$16"}</definedName>
    <definedName name="__M36" localSheetId="0" hidden="1">{"'Sheet1'!$L$16"}</definedName>
    <definedName name="__M36" hidden="1">{"'Sheet1'!$L$16"}</definedName>
    <definedName name="__MAC12" localSheetId="6">#REF!</definedName>
    <definedName name="__MAC12" localSheetId="5">#REF!</definedName>
    <definedName name="__MAC12">#REF!</definedName>
    <definedName name="__MAC46" localSheetId="6">#REF!</definedName>
    <definedName name="__MAC46" localSheetId="5">#REF!</definedName>
    <definedName name="__MAC46">#REF!</definedName>
    <definedName name="__NCL100" localSheetId="6">#REF!</definedName>
    <definedName name="__NCL100" localSheetId="5">#REF!</definedName>
    <definedName name="__NCL100">#REF!</definedName>
    <definedName name="__NCL200" localSheetId="6">#REF!</definedName>
    <definedName name="__NCL200" localSheetId="5">#REF!</definedName>
    <definedName name="__NCL200">#REF!</definedName>
    <definedName name="__NCL250" localSheetId="6">#REF!</definedName>
    <definedName name="__NCL250" localSheetId="5">#REF!</definedName>
    <definedName name="__NCL250">#REF!</definedName>
    <definedName name="__NET2" localSheetId="6">#REF!</definedName>
    <definedName name="__NET2" localSheetId="5">#REF!</definedName>
    <definedName name="__NET2">#REF!</definedName>
    <definedName name="__nin190" localSheetId="6">#REF!</definedName>
    <definedName name="__nin190" localSheetId="5">#REF!</definedName>
    <definedName name="__nin190">#REF!</definedName>
    <definedName name="__NSO2" localSheetId="0" hidden="1">{"'Sheet1'!$L$16"}</definedName>
    <definedName name="__NSO2" hidden="1">{"'Sheet1'!$L$16"}</definedName>
    <definedName name="__PA3" localSheetId="0" hidden="1">{"'Sheet1'!$L$16"}</definedName>
    <definedName name="__PA3" hidden="1">{"'Sheet1'!$L$16"}</definedName>
    <definedName name="__phi10" localSheetId="6">#REF!</definedName>
    <definedName name="__phi10" localSheetId="5">#REF!</definedName>
    <definedName name="__phi10">#REF!</definedName>
    <definedName name="__phi12" localSheetId="6">#REF!</definedName>
    <definedName name="__phi12" localSheetId="5">#REF!</definedName>
    <definedName name="__phi12">#REF!</definedName>
    <definedName name="__phi14" localSheetId="6">#REF!</definedName>
    <definedName name="__phi14" localSheetId="5">#REF!</definedName>
    <definedName name="__phi14">#REF!</definedName>
    <definedName name="__phi16" localSheetId="6">#REF!</definedName>
    <definedName name="__phi16" localSheetId="5">#REF!</definedName>
    <definedName name="__phi16">#REF!</definedName>
    <definedName name="__phi18" localSheetId="6">#REF!</definedName>
    <definedName name="__phi18" localSheetId="5">#REF!</definedName>
    <definedName name="__phi18">#REF!</definedName>
    <definedName name="__phi20" localSheetId="6">#REF!</definedName>
    <definedName name="__phi20" localSheetId="5">#REF!</definedName>
    <definedName name="__phi20">#REF!</definedName>
    <definedName name="__phi22" localSheetId="6">#REF!</definedName>
    <definedName name="__phi22" localSheetId="5">#REF!</definedName>
    <definedName name="__phi22">#REF!</definedName>
    <definedName name="__phi25" localSheetId="6">#REF!</definedName>
    <definedName name="__phi25" localSheetId="5">#REF!</definedName>
    <definedName name="__phi25">#REF!</definedName>
    <definedName name="__phi28" localSheetId="6">#REF!</definedName>
    <definedName name="__phi28" localSheetId="5">#REF!</definedName>
    <definedName name="__phi28">#REF!</definedName>
    <definedName name="__phi6" localSheetId="6">#REF!</definedName>
    <definedName name="__phi6" localSheetId="5">#REF!</definedName>
    <definedName name="__phi6">#REF!</definedName>
    <definedName name="__phi8" localSheetId="6">#REF!</definedName>
    <definedName name="__phi8" localSheetId="5">#REF!</definedName>
    <definedName name="__phi8">#REF!</definedName>
    <definedName name="__PL1242" localSheetId="6">#REF!</definedName>
    <definedName name="__PL1242" localSheetId="5">#REF!</definedName>
    <definedName name="__PL1242">#REF!</definedName>
    <definedName name="__Pl2" localSheetId="0" hidden="1">{"'Sheet1'!$L$16"}</definedName>
    <definedName name="__Pl2" hidden="1">{"'Sheet1'!$L$16"}</definedName>
    <definedName name="__Q3" localSheetId="0" hidden="1">{"'Sheet1'!$L$16"}</definedName>
    <definedName name="__Q3" hidden="1">{"'Sheet1'!$L$16"}</definedName>
    <definedName name="__sat10" localSheetId="6">#REF!</definedName>
    <definedName name="__sat10" localSheetId="5">#REF!</definedName>
    <definedName name="__sat10">#REF!</definedName>
    <definedName name="__sat14" localSheetId="6">#REF!</definedName>
    <definedName name="__sat14" localSheetId="5">#REF!</definedName>
    <definedName name="__sat14">#REF!</definedName>
    <definedName name="__sat16" localSheetId="6">#REF!</definedName>
    <definedName name="__sat16" localSheetId="5">#REF!</definedName>
    <definedName name="__sat16">#REF!</definedName>
    <definedName name="__sat20" localSheetId="6">#REF!</definedName>
    <definedName name="__sat20" localSheetId="5">#REF!</definedName>
    <definedName name="__sat20">#REF!</definedName>
    <definedName name="__sat8" localSheetId="6">#REF!</definedName>
    <definedName name="__sat8" localSheetId="5">#REF!</definedName>
    <definedName name="__sat8">#REF!</definedName>
    <definedName name="__sc1" localSheetId="6">#REF!</definedName>
    <definedName name="__sc1" localSheetId="5">#REF!</definedName>
    <definedName name="__sc1">#REF!</definedName>
    <definedName name="__SC2" localSheetId="6">#REF!</definedName>
    <definedName name="__SC2" localSheetId="5">#REF!</definedName>
    <definedName name="__SC2">#REF!</definedName>
    <definedName name="__sc3" localSheetId="6">#REF!</definedName>
    <definedName name="__sc3" localSheetId="5">#REF!</definedName>
    <definedName name="__sc3">#REF!</definedName>
    <definedName name="__slg1" localSheetId="6">#REF!</definedName>
    <definedName name="__slg1" localSheetId="5">#REF!</definedName>
    <definedName name="__slg1">#REF!</definedName>
    <definedName name="__slg2" localSheetId="6">#REF!</definedName>
    <definedName name="__slg2" localSheetId="5">#REF!</definedName>
    <definedName name="__slg2">#REF!</definedName>
    <definedName name="__slg3" localSheetId="6">#REF!</definedName>
    <definedName name="__slg3" localSheetId="5">#REF!</definedName>
    <definedName name="__slg3">#REF!</definedName>
    <definedName name="__slg4" localSheetId="6">#REF!</definedName>
    <definedName name="__slg4" localSheetId="5">#REF!</definedName>
    <definedName name="__slg4">#REF!</definedName>
    <definedName name="__slg5" localSheetId="6">#REF!</definedName>
    <definedName name="__slg5" localSheetId="5">#REF!</definedName>
    <definedName name="__slg5">#REF!</definedName>
    <definedName name="__slg6" localSheetId="6">#REF!</definedName>
    <definedName name="__slg6" localSheetId="5">#REF!</definedName>
    <definedName name="__slg6">#REF!</definedName>
    <definedName name="__SN3" localSheetId="6">#REF!</definedName>
    <definedName name="__SN3" localSheetId="5">#REF!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6">#REF!</definedName>
    <definedName name="__sua20" localSheetId="5">#REF!</definedName>
    <definedName name="__sua20" localSheetId="0">#REF!</definedName>
    <definedName name="__sua20">#REF!</definedName>
    <definedName name="__sua30" localSheetId="6">#REF!</definedName>
    <definedName name="__sua30" localSheetId="5">#REF!</definedName>
    <definedName name="__sua30" localSheetId="0">#REF!</definedName>
    <definedName name="__sua30">#REF!</definedName>
    <definedName name="__TB1" localSheetId="6">#REF!</definedName>
    <definedName name="__TB1" localSheetId="5">#REF!</definedName>
    <definedName name="__TB1">#REF!</definedName>
    <definedName name="__TH1" localSheetId="6">#REF!</definedName>
    <definedName name="__TH1" localSheetId="5">#REF!</definedName>
    <definedName name="__TH1">#REF!</definedName>
    <definedName name="__TH2" localSheetId="6">#REF!</definedName>
    <definedName name="__TH2" localSheetId="5">#REF!</definedName>
    <definedName name="__TH2">#REF!</definedName>
    <definedName name="__TH3" localSheetId="6">#REF!</definedName>
    <definedName name="__TH3" localSheetId="5">#REF!</definedName>
    <definedName name="__TH3">#REF!</definedName>
    <definedName name="__TL1" localSheetId="6">#REF!</definedName>
    <definedName name="__TL1" localSheetId="5">#REF!</definedName>
    <definedName name="__TL1">#REF!</definedName>
    <definedName name="__TL2" localSheetId="6">#REF!</definedName>
    <definedName name="__TL2" localSheetId="5">#REF!</definedName>
    <definedName name="__TL2">#REF!</definedName>
    <definedName name="__TL3" localSheetId="6">#REF!</definedName>
    <definedName name="__TL3" localSheetId="5">#REF!</definedName>
    <definedName name="__TL3">#REF!</definedName>
    <definedName name="__TLA120" localSheetId="6">#REF!</definedName>
    <definedName name="__TLA120" localSheetId="5">#REF!</definedName>
    <definedName name="__TLA120">#REF!</definedName>
    <definedName name="__TLA35" localSheetId="6">#REF!</definedName>
    <definedName name="__TLA35" localSheetId="5">#REF!</definedName>
    <definedName name="__TLA35">#REF!</definedName>
    <definedName name="__TLA50" localSheetId="6">#REF!</definedName>
    <definedName name="__TLA50" localSheetId="5">#REF!</definedName>
    <definedName name="__TLA50">#REF!</definedName>
    <definedName name="__TLA70" localSheetId="6">#REF!</definedName>
    <definedName name="__TLA70" localSheetId="5">#REF!</definedName>
    <definedName name="__TLA70">#REF!</definedName>
    <definedName name="__TLA95" localSheetId="6">#REF!</definedName>
    <definedName name="__TLA95" localSheetId="5">#REF!</definedName>
    <definedName name="__TLA95">#REF!</definedName>
    <definedName name="__Tru21" localSheetId="0" hidden="1">{"'Sheet1'!$L$16"}</definedName>
    <definedName name="__Tru21" hidden="1">{"'Sheet1'!$L$16"}</definedName>
    <definedName name="__tt3" localSheetId="0" hidden="1">{"'Sheet1'!$L$16"}</definedName>
    <definedName name="__tt3" hidden="1">{"'Sheet1'!$L$16"}</definedName>
    <definedName name="__TT31" localSheetId="0" hidden="1">{"'Sheet1'!$L$16"}</definedName>
    <definedName name="__TT31" hidden="1">{"'Sheet1'!$L$16"}</definedName>
    <definedName name="__vc1" localSheetId="6">#REF!</definedName>
    <definedName name="__vc1" localSheetId="5">#REF!</definedName>
    <definedName name="__vc1">#REF!</definedName>
    <definedName name="__vc2" localSheetId="6">#REF!</definedName>
    <definedName name="__vc2" localSheetId="5">#REF!</definedName>
    <definedName name="__vc2">#REF!</definedName>
    <definedName name="__vc3" localSheetId="6">#REF!</definedName>
    <definedName name="__vc3" localSheetId="5">#REF!</definedName>
    <definedName name="__vc3">#REF!</definedName>
    <definedName name="__VL100" localSheetId="6">#REF!</definedName>
    <definedName name="__VL100" localSheetId="5">#REF!</definedName>
    <definedName name="__VL100">#REF!</definedName>
    <definedName name="__vl2" localSheetId="0" hidden="1">{"'Sheet1'!$L$16"}</definedName>
    <definedName name="__vl2" hidden="1">{"'Sheet1'!$L$16"}</definedName>
    <definedName name="__VL250" localSheetId="6">#REF!</definedName>
    <definedName name="__VL250" localSheetId="5">#REF!</definedName>
    <definedName name="__VL250">#REF!</definedName>
    <definedName name="__xlfn.BAHTTEXT" hidden="1">#NAME?</definedName>
    <definedName name="_1">#N/A</definedName>
    <definedName name="_1000A01">#N/A</definedName>
    <definedName name="_2">#N/A</definedName>
    <definedName name="_3_0ten_" hidden="1">#REF!</definedName>
    <definedName name="_40x4">5100</definedName>
    <definedName name="_6_0xoa_" hidden="1">#REF!</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hidden="1">{#N/A,#N/A,FALSE,"Chi tiÆt"}</definedName>
    <definedName name="_B1" localSheetId="0" hidden="1">{"'Sheet1'!$L$16"}</definedName>
    <definedName name="_B1" hidden="1">{"'Sheet1'!$L$16"}</definedName>
    <definedName name="_ba1" localSheetId="0" hidden="1">{#N/A,#N/A,FALSE,"Chi tiÆt"}</definedName>
    <definedName name="_ba1" hidden="1">{#N/A,#N/A,FALSE,"Chi tiÆt"}</definedName>
    <definedName name="_ban2" localSheetId="0" hidden="1">{"'Sheet1'!$L$16"}</definedName>
    <definedName name="_ban2" hidden="1">{"'Sheet1'!$L$16"}</definedName>
    <definedName name="_boi1" localSheetId="6">#REF!</definedName>
    <definedName name="_boi1" localSheetId="5">#REF!</definedName>
    <definedName name="_boi1">#REF!</definedName>
    <definedName name="_boi2" localSheetId="6">#REF!</definedName>
    <definedName name="_boi2" localSheetId="5">#REF!</definedName>
    <definedName name="_boi2">#REF!</definedName>
    <definedName name="_boi3" localSheetId="6">#REF!</definedName>
    <definedName name="_boi3" localSheetId="5">#REF!</definedName>
    <definedName name="_boi3">#REF!</definedName>
    <definedName name="_boi4" localSheetId="6">#REF!</definedName>
    <definedName name="_boi4" localSheetId="5">#REF!</definedName>
    <definedName name="_boi4">#REF!</definedName>
    <definedName name="_BTM250" localSheetId="6">#REF!</definedName>
    <definedName name="_BTM250" localSheetId="5">#REF!</definedName>
    <definedName name="_BTM250">#REF!</definedName>
    <definedName name="_btM300" localSheetId="6">#REF!</definedName>
    <definedName name="_btM300" localSheetId="5">#REF!</definedName>
    <definedName name="_btM300">#REF!</definedName>
    <definedName name="_Builtin155" hidden="1">#N/A</definedName>
    <definedName name="_cao1" localSheetId="6">#REF!</definedName>
    <definedName name="_cao1" localSheetId="5">#REF!</definedName>
    <definedName name="_cao1" localSheetId="0">#REF!</definedName>
    <definedName name="_cao1">#REF!</definedName>
    <definedName name="_cao2" localSheetId="6">#REF!</definedName>
    <definedName name="_cao2" localSheetId="5">#REF!</definedName>
    <definedName name="_cao2" localSheetId="0">#REF!</definedName>
    <definedName name="_cao2">#REF!</definedName>
    <definedName name="_cao3" localSheetId="6">#REF!</definedName>
    <definedName name="_cao3" localSheetId="5">#REF!</definedName>
    <definedName name="_cao3">#REF!</definedName>
    <definedName name="_cao4" localSheetId="6">#REF!</definedName>
    <definedName name="_cao4" localSheetId="5">#REF!</definedName>
    <definedName name="_cao4">#REF!</definedName>
    <definedName name="_cao5" localSheetId="6">#REF!</definedName>
    <definedName name="_cao5" localSheetId="5">#REF!</definedName>
    <definedName name="_cao5">#REF!</definedName>
    <definedName name="_cao6" localSheetId="6">#REF!</definedName>
    <definedName name="_cao6" localSheetId="5">#REF!</definedName>
    <definedName name="_cao6">#REF!</definedName>
    <definedName name="_cep1" localSheetId="0" hidden="1">{"'Sheet1'!$L$16"}</definedName>
    <definedName name="_cep1" hidden="1">{"'Sheet1'!$L$16"}</definedName>
    <definedName name="_Coc39" localSheetId="0" hidden="1">{"'Sheet1'!$L$16"}</definedName>
    <definedName name="_Coc39" hidden="1">{"'Sheet1'!$L$16"}</definedName>
    <definedName name="_CON1" localSheetId="6">#REF!</definedName>
    <definedName name="_CON1" localSheetId="5">#REF!</definedName>
    <definedName name="_CON1">#REF!</definedName>
    <definedName name="_CON2" localSheetId="6">#REF!</definedName>
    <definedName name="_CON2" localSheetId="5">#REF!</definedName>
    <definedName name="_CON2">#REF!</definedName>
    <definedName name="_d1500" localSheetId="0" hidden="1">{"'Sheet1'!$L$16"}</definedName>
    <definedName name="_d1500" hidden="1">{"'Sheet1'!$L$16"}</definedName>
    <definedName name="_dai1" localSheetId="6">#REF!</definedName>
    <definedName name="_dai1" localSheetId="5">#REF!</definedName>
    <definedName name="_dai1">#REF!</definedName>
    <definedName name="_dai2" localSheetId="6">#REF!</definedName>
    <definedName name="_dai2" localSheetId="5">#REF!</definedName>
    <definedName name="_dai2">#REF!</definedName>
    <definedName name="_dai3" localSheetId="6">#REF!</definedName>
    <definedName name="_dai3" localSheetId="5">#REF!</definedName>
    <definedName name="_dai3">#REF!</definedName>
    <definedName name="_dai4" localSheetId="6">#REF!</definedName>
    <definedName name="_dai4" localSheetId="5">#REF!</definedName>
    <definedName name="_dai4">#REF!</definedName>
    <definedName name="_dai5" localSheetId="6">#REF!</definedName>
    <definedName name="_dai5" localSheetId="5">#REF!</definedName>
    <definedName name="_dai5">#REF!</definedName>
    <definedName name="_dai6" localSheetId="6">#REF!</definedName>
    <definedName name="_dai6" localSheetId="5">#REF!</definedName>
    <definedName name="_dai6">#REF!</definedName>
    <definedName name="_dan1" localSheetId="6">#REF!</definedName>
    <definedName name="_dan1" localSheetId="5">#REF!</definedName>
    <definedName name="_dan1">#REF!</definedName>
    <definedName name="_dan2" localSheetId="6">#REF!</definedName>
    <definedName name="_dan2" localSheetId="5">#REF!</definedName>
    <definedName name="_dan2">#REF!</definedName>
    <definedName name="_dao1" localSheetId="6">#REF!</definedName>
    <definedName name="_dao1" localSheetId="5">#REF!</definedName>
    <definedName name="_dao1">#REF!</definedName>
    <definedName name="_dbu1" localSheetId="6">#REF!</definedName>
    <definedName name="_dbu1" localSheetId="5">#REF!</definedName>
    <definedName name="_dbu1">#REF!</definedName>
    <definedName name="_dbu2" localSheetId="6">#REF!</definedName>
    <definedName name="_dbu2" localSheetId="5">#REF!</definedName>
    <definedName name="_dbu2">#REF!</definedName>
    <definedName name="_ddn400" localSheetId="6">#REF!</definedName>
    <definedName name="_ddn400" localSheetId="5">#REF!</definedName>
    <definedName name="_ddn400">#REF!</definedName>
    <definedName name="_ddn600" localSheetId="6">#REF!</definedName>
    <definedName name="_ddn600" localSheetId="5">#REF!</definedName>
    <definedName name="_ddn600">#REF!</definedName>
    <definedName name="_f5" localSheetId="0" hidden="1">{"'Sheet1'!$L$16"}</definedName>
    <definedName name="_f5" hidden="1">{"'Sheet1'!$L$16"}</definedName>
    <definedName name="_Fill" localSheetId="6" hidden="1">#REF!</definedName>
    <definedName name="_Fill" localSheetId="5" hidden="1">#REF!</definedName>
    <definedName name="_Fill" hidden="1">#REF!</definedName>
    <definedName name="_xlnm._FilterDatabase" localSheetId="6" hidden="1">#REF!</definedName>
    <definedName name="_xlnm._FilterDatabase" localSheetId="5" hidden="1">#REF!</definedName>
    <definedName name="_xlnm._FilterDatabase" localSheetId="0" hidden="1">#REF!</definedName>
    <definedName name="_xlnm._FilterDatabase" hidden="1">#REF!</definedName>
    <definedName name="_Goi8" localSheetId="0" hidden="1">{"'Sheet1'!$L$16"}</definedName>
    <definedName name="_Goi8" hidden="1">{"'Sheet1'!$L$16"}</definedName>
    <definedName name="_gon4" localSheetId="6">#REF!</definedName>
    <definedName name="_gon4" localSheetId="5">#REF!</definedName>
    <definedName name="_gon4">#REF!</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146" hidden="1">{"'Sheet1'!$L$16"}</definedName>
    <definedName name="_Key1" localSheetId="6" hidden="1">#REF!</definedName>
    <definedName name="_Key1" localSheetId="5" hidden="1">#REF!</definedName>
    <definedName name="_Key1" localSheetId="0" hidden="1">#REF!</definedName>
    <definedName name="_Key1" hidden="1">#REF!</definedName>
    <definedName name="_Key2" localSheetId="6" hidden="1">#REF!</definedName>
    <definedName name="_Key2" localSheetId="5" hidden="1">#REF!</definedName>
    <definedName name="_Key2" hidden="1">#REF!</definedName>
    <definedName name="_KH08" localSheetId="0" hidden="1">{#N/A,#N/A,FALSE,"Chi tiÆt"}</definedName>
    <definedName name="_KH08" hidden="1">{#N/A,#N/A,FALSE,"Chi tiÆt"}</definedName>
    <definedName name="_km190" localSheetId="6">#REF!</definedName>
    <definedName name="_km190" localSheetId="5">#REF!</definedName>
    <definedName name="_km190" localSheetId="0">#REF!</definedName>
    <definedName name="_km190">#REF!</definedName>
    <definedName name="_km191" localSheetId="6">#REF!</definedName>
    <definedName name="_km191" localSheetId="5">#REF!</definedName>
    <definedName name="_km191" localSheetId="0">#REF!</definedName>
    <definedName name="_km191">#REF!</definedName>
    <definedName name="_km192" localSheetId="6">#REF!</definedName>
    <definedName name="_km192" localSheetId="5">#REF!</definedName>
    <definedName name="_km192" localSheetId="0">#REF!</definedName>
    <definedName name="_km192">#REF!</definedName>
    <definedName name="_Lan1" localSheetId="0" hidden="1">{"'Sheet1'!$L$16"}</definedName>
    <definedName name="_Lan1" hidden="1">{"'Sheet1'!$L$16"}</definedName>
    <definedName name="_LAN3" localSheetId="0" hidden="1">{"'Sheet1'!$L$16"}</definedName>
    <definedName name="_LAN3" hidden="1">{"'Sheet1'!$L$16"}</definedName>
    <definedName name="_lap1" localSheetId="6">#REF!</definedName>
    <definedName name="_lap1" localSheetId="5">#REF!</definedName>
    <definedName name="_lap1">#REF!</definedName>
    <definedName name="_lap2" localSheetId="6">#REF!</definedName>
    <definedName name="_lap2" localSheetId="5">#REF!</definedName>
    <definedName name="_lap2">#REF!</definedName>
    <definedName name="_lk2" localSheetId="0" hidden="1">{"'Sheet1'!$L$16"}</definedName>
    <definedName name="_lk2" hidden="1">{"'Sheet1'!$L$16"}</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C12" localSheetId="6">#REF!</definedName>
    <definedName name="_MAC12" localSheetId="5">#REF!</definedName>
    <definedName name="_MAC12">#REF!</definedName>
    <definedName name="_MAC46" localSheetId="6">#REF!</definedName>
    <definedName name="_MAC46" localSheetId="5">#REF!</definedName>
    <definedName name="_MAC46">#REF!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ET2" localSheetId="6">#REF!</definedName>
    <definedName name="_NET2" localSheetId="5">#REF!</definedName>
    <definedName name="_NET2">#REF!</definedName>
    <definedName name="_nh2" localSheetId="0" hidden="1">{#N/A,#N/A,FALSE,"Chi tiÆt"}</definedName>
    <definedName name="_nh2" hidden="1">{#N/A,#N/A,FALSE,"Chi tiÆt"}</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hi10" localSheetId="6">#REF!</definedName>
    <definedName name="_phi10" localSheetId="5">#REF!</definedName>
    <definedName name="_phi10" localSheetId="0">#REF!</definedName>
    <definedName name="_phi10">#REF!</definedName>
    <definedName name="_phi12" localSheetId="6">#REF!</definedName>
    <definedName name="_phi12" localSheetId="5">#REF!</definedName>
    <definedName name="_phi12" localSheetId="0">#REF!</definedName>
    <definedName name="_phi12">#REF!</definedName>
    <definedName name="_phi14" localSheetId="6">#REF!</definedName>
    <definedName name="_phi14" localSheetId="5">#REF!</definedName>
    <definedName name="_phi14" localSheetId="0">#REF!</definedName>
    <definedName name="_phi14">#REF!</definedName>
    <definedName name="_phi16" localSheetId="6">#REF!</definedName>
    <definedName name="_phi16" localSheetId="5">#REF!</definedName>
    <definedName name="_phi16">#REF!</definedName>
    <definedName name="_phi18" localSheetId="6">#REF!</definedName>
    <definedName name="_phi18" localSheetId="5">#REF!</definedName>
    <definedName name="_phi18">#REF!</definedName>
    <definedName name="_phi20" localSheetId="6">#REF!</definedName>
    <definedName name="_phi20" localSheetId="5">#REF!</definedName>
    <definedName name="_phi20">#REF!</definedName>
    <definedName name="_phi22" localSheetId="6">#REF!</definedName>
    <definedName name="_phi22" localSheetId="5">#REF!</definedName>
    <definedName name="_phi22">#REF!</definedName>
    <definedName name="_phi25" localSheetId="6">#REF!</definedName>
    <definedName name="_phi25" localSheetId="5">#REF!</definedName>
    <definedName name="_phi25">#REF!</definedName>
    <definedName name="_phi28" localSheetId="6">#REF!</definedName>
    <definedName name="_phi28" localSheetId="5">#REF!</definedName>
    <definedName name="_phi28">#REF!</definedName>
    <definedName name="_phi6" localSheetId="6">#REF!</definedName>
    <definedName name="_phi6" localSheetId="5">#REF!</definedName>
    <definedName name="_phi6">#REF!</definedName>
    <definedName name="_phi8" localSheetId="6">#REF!</definedName>
    <definedName name="_phi8" localSheetId="5">#REF!</definedName>
    <definedName name="_phi8">#REF!</definedName>
    <definedName name="_phu3" localSheetId="0" hidden="1">{"'Sheet1'!$L$16"}</definedName>
    <definedName name="_phu3" hidden="1">{"'Sheet1'!$L$16"}</definedName>
    <definedName name="_PL1242" localSheetId="6">#REF!</definedName>
    <definedName name="_PL1242" localSheetId="5">#REF!</definedName>
    <definedName name="_PL1242" localSheetId="0">#REF!</definedName>
    <definedName name="_PL1242">#REF!</definedName>
    <definedName name="_Pl2" localSheetId="0" hidden="1">{"'Sheet1'!$L$16"}</definedName>
    <definedName name="_Pl2" hidden="1">{"'Sheet1'!$L$16"}</definedName>
    <definedName name="_PL3" hidden="1">#REF!</definedName>
    <definedName name="_Q3" localSheetId="0" hidden="1">{"'Sheet1'!$L$16"}</definedName>
    <definedName name="_Q3" hidden="1">{"'Sheet1'!$L$16"}</definedName>
    <definedName name="_sat10" localSheetId="6">#REF!</definedName>
    <definedName name="_sat10" localSheetId="5">#REF!</definedName>
    <definedName name="_sat10">#REF!</definedName>
    <definedName name="_sat14" localSheetId="6">#REF!</definedName>
    <definedName name="_sat14" localSheetId="5">#REF!</definedName>
    <definedName name="_sat14">#REF!</definedName>
    <definedName name="_sat16" localSheetId="6">#REF!</definedName>
    <definedName name="_sat16" localSheetId="5">#REF!</definedName>
    <definedName name="_sat16">#REF!</definedName>
    <definedName name="_sat20" localSheetId="6">#REF!</definedName>
    <definedName name="_sat20" localSheetId="5">#REF!</definedName>
    <definedName name="_sat20">#REF!</definedName>
    <definedName name="_sat8" localSheetId="6">#REF!</definedName>
    <definedName name="_sat8" localSheetId="5">#REF!</definedName>
    <definedName name="_sat8">#REF!</definedName>
    <definedName name="_sc1" localSheetId="6">#REF!</definedName>
    <definedName name="_sc1" localSheetId="5">#REF!</definedName>
    <definedName name="_sc1">#REF!</definedName>
    <definedName name="_SC2" localSheetId="6">#REF!</definedName>
    <definedName name="_SC2" localSheetId="5">#REF!</definedName>
    <definedName name="_SC2">#REF!</definedName>
    <definedName name="_sc3" localSheetId="6">#REF!</definedName>
    <definedName name="_sc3" localSheetId="5">#REF!</definedName>
    <definedName name="_sc3">#REF!</definedName>
    <definedName name="_slg1" localSheetId="6">#REF!</definedName>
    <definedName name="_slg1" localSheetId="5">#REF!</definedName>
    <definedName name="_slg1">#REF!</definedName>
    <definedName name="_slg2" localSheetId="6">#REF!</definedName>
    <definedName name="_slg2" localSheetId="5">#REF!</definedName>
    <definedName name="_slg2">#REF!</definedName>
    <definedName name="_slg3" localSheetId="6">#REF!</definedName>
    <definedName name="_slg3" localSheetId="5">#REF!</definedName>
    <definedName name="_slg3">#REF!</definedName>
    <definedName name="_slg4" localSheetId="6">#REF!</definedName>
    <definedName name="_slg4" localSheetId="5">#REF!</definedName>
    <definedName name="_slg4">#REF!</definedName>
    <definedName name="_slg5" localSheetId="6">#REF!</definedName>
    <definedName name="_slg5" localSheetId="5">#REF!</definedName>
    <definedName name="_slg5">#REF!</definedName>
    <definedName name="_slg6" localSheetId="6">#REF!</definedName>
    <definedName name="_slg6" localSheetId="5">#REF!</definedName>
    <definedName name="_slg6">#REF!</definedName>
    <definedName name="_SOC10">0.3456</definedName>
    <definedName name="_SOC8">0.2827</definedName>
    <definedName name="_Sort" localSheetId="6" hidden="1">#REF!</definedName>
    <definedName name="_Sort" localSheetId="5" hidden="1">#REF!</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hidden="1">{"'Sheet1'!$L$16"}</definedName>
    <definedName name="_TH1" localSheetId="6">#REF!</definedName>
    <definedName name="_TH1" localSheetId="5">#REF!</definedName>
    <definedName name="_TH1">#REF!</definedName>
    <definedName name="_TH2" localSheetId="6">#REF!</definedName>
    <definedName name="_TH2" localSheetId="5">#REF!</definedName>
    <definedName name="_TH2">#REF!</definedName>
    <definedName name="_TH3" localSheetId="6">#REF!</definedName>
    <definedName name="_TH3" localSheetId="5">#REF!</definedName>
    <definedName name="_TH3">#REF!</definedName>
    <definedName name="_TL1" localSheetId="6">#REF!</definedName>
    <definedName name="_TL1" localSheetId="5">#REF!</definedName>
    <definedName name="_TL1">#REF!</definedName>
    <definedName name="_TL2" localSheetId="6">#REF!</definedName>
    <definedName name="_TL2" localSheetId="5">#REF!</definedName>
    <definedName name="_TL2">#REF!</definedName>
    <definedName name="_TLA120" localSheetId="6">#REF!</definedName>
    <definedName name="_TLA120" localSheetId="5">#REF!</definedName>
    <definedName name="_TLA120">#REF!</definedName>
    <definedName name="_TLA35" localSheetId="6">#REF!</definedName>
    <definedName name="_TLA35" localSheetId="5">#REF!</definedName>
    <definedName name="_TLA35">#REF!</definedName>
    <definedName name="_TLA50" localSheetId="6">#REF!</definedName>
    <definedName name="_TLA50" localSheetId="5">#REF!</definedName>
    <definedName name="_TLA50">#REF!</definedName>
    <definedName name="_TLA70" localSheetId="6">#REF!</definedName>
    <definedName name="_TLA70" localSheetId="5">#REF!</definedName>
    <definedName name="_TLA70">#REF!</definedName>
    <definedName name="_TLA95" localSheetId="6">#REF!</definedName>
    <definedName name="_TLA95" localSheetId="5">#REF!</definedName>
    <definedName name="_TLA95">#REF!</definedName>
    <definedName name="_Tru21" localSheetId="0" hidden="1">{"'Sheet1'!$L$16"}</definedName>
    <definedName name="_Tru21" hidden="1">{"'Sheet1'!$L$16"}</definedName>
    <definedName name="_tt3" localSheetId="0" hidden="1">{"'Sheet1'!$L$16"}</definedName>
    <definedName name="_tt3" hidden="1">{"'Sheet1'!$L$16"}</definedName>
    <definedName name="_TT31" localSheetId="0" hidden="1">{"'Sheet1'!$L$16"}</definedName>
    <definedName name="_TT31" hidden="1">{"'Sheet1'!$L$16"}</definedName>
    <definedName name="_vc1" localSheetId="6">#REF!</definedName>
    <definedName name="_vc1" localSheetId="5">#REF!</definedName>
    <definedName name="_vc1">#REF!</definedName>
    <definedName name="_vc2" localSheetId="6">#REF!</definedName>
    <definedName name="_vc2" localSheetId="5">#REF!</definedName>
    <definedName name="_vc2">#REF!</definedName>
    <definedName name="_vc3" localSheetId="6">#REF!</definedName>
    <definedName name="_vc3" localSheetId="5">#REF!</definedName>
    <definedName name="_vc3">#REF!</definedName>
    <definedName name="_vl2" localSheetId="0" hidden="1">{"'Sheet1'!$L$16"}</definedName>
    <definedName name="_vl2" hidden="1">{"'Sheet1'!$L$16"}</definedName>
    <definedName name="a" localSheetId="0"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 localSheetId="5">#REF!</definedName>
    <definedName name="A120_" localSheetId="0">#REF!</definedName>
    <definedName name="A120_">#REF!</definedName>
    <definedName name="a277Print_Titles" localSheetId="6">#REF!</definedName>
    <definedName name="a277Print_Titles" localSheetId="5">#REF!</definedName>
    <definedName name="a277Print_Titles" localSheetId="0">#REF!</definedName>
    <definedName name="a277Print_Titles">#REF!</definedName>
    <definedName name="A35_" localSheetId="6">#REF!</definedName>
    <definedName name="A35_" localSheetId="5">#REF!</definedName>
    <definedName name="A35_">#REF!</definedName>
    <definedName name="A50_" localSheetId="6">#REF!</definedName>
    <definedName name="A50_" localSheetId="5">#REF!</definedName>
    <definedName name="A50_">#REF!</definedName>
    <definedName name="A6N2" localSheetId="6">#REF!</definedName>
    <definedName name="A6N2" localSheetId="5">#REF!</definedName>
    <definedName name="A6N2">#REF!</definedName>
    <definedName name="A6N3" localSheetId="6">#REF!</definedName>
    <definedName name="A6N3" localSheetId="5">#REF!</definedName>
    <definedName name="A6N3">#REF!</definedName>
    <definedName name="A70_" localSheetId="6">#REF!</definedName>
    <definedName name="A70_" localSheetId="5">#REF!</definedName>
    <definedName name="A70_">#REF!</definedName>
    <definedName name="A95_" localSheetId="6">#REF!</definedName>
    <definedName name="A95_" localSheetId="5">#REF!</definedName>
    <definedName name="A95_">#REF!</definedName>
    <definedName name="AA" localSheetId="6">#REF!</definedName>
    <definedName name="AA" localSheetId="5">#REF!</definedName>
    <definedName name="AA">#REF!</definedName>
    <definedName name="abc" localSheetId="6">#REF!</definedName>
    <definedName name="abc" localSheetId="5">#REF!</definedName>
    <definedName name="abc">#REF!</definedName>
    <definedName name="AC120_" localSheetId="6">#REF!</definedName>
    <definedName name="AC120_" localSheetId="5">#REF!</definedName>
    <definedName name="AC120_">#REF!</definedName>
    <definedName name="AC35_" localSheetId="6">#REF!</definedName>
    <definedName name="AC35_" localSheetId="5">#REF!</definedName>
    <definedName name="AC35_">#REF!</definedName>
    <definedName name="AC50_" localSheetId="6">#REF!</definedName>
    <definedName name="AC50_" localSheetId="5">#REF!</definedName>
    <definedName name="AC50_">#REF!</definedName>
    <definedName name="AC70_" localSheetId="6">#REF!</definedName>
    <definedName name="AC70_" localSheetId="5">#REF!</definedName>
    <definedName name="AC70_">#REF!</definedName>
    <definedName name="AC95_" localSheetId="6">#REF!</definedName>
    <definedName name="AC95_" localSheetId="5">#REF!</definedName>
    <definedName name="AC95_">#REF!</definedName>
    <definedName name="AccessDatabase" hidden="1">"C:\My Documents\LeBinh\Xls\VP Cong ty\FORM.mdb"</definedName>
    <definedName name="ADADADD" localSheetId="0" hidden="1">{"'Sheet1'!$L$16"}</definedName>
    <definedName name="ADADADD" hidden="1">{"'Sheet1'!$L$16"}</definedName>
    <definedName name="ae" localSheetId="0" hidden="1">{"'Sheet1'!$L$16"}</definedName>
    <definedName name="ae" hidden="1">{"'Sheet1'!$L$16"}</definedName>
    <definedName name="All_Item" localSheetId="6">#REF!</definedName>
    <definedName name="All_Item" localSheetId="5">#REF!</definedName>
    <definedName name="All_Item">#REF!</definedName>
    <definedName name="ALPIN">#N/A</definedName>
    <definedName name="ALPJYOU">#N/A</definedName>
    <definedName name="ALPTOI">#N/A</definedName>
    <definedName name="anpha" localSheetId="6">#REF!</definedName>
    <definedName name="anpha" localSheetId="5">#REF!</definedName>
    <definedName name="anpha" localSheetId="0">#REF!</definedName>
    <definedName name="anpha">#REF!</definedName>
    <definedName name="anscount" localSheetId="0" hidden="1">3</definedName>
    <definedName name="anscount" hidden="1">1</definedName>
    <definedName name="aqbnmjm" hidden="1">#REF!</definedName>
    <definedName name="AS2DocOpenMode" hidden="1">"AS2DocumentEdit"</definedName>
    <definedName name="asss" localSheetId="0" hidden="1">{"'Sheet1'!$L$16"}</definedName>
    <definedName name="asss" hidden="1">{"'Sheet1'!$L$16"}</definedName>
    <definedName name="ATGT" localSheetId="0" hidden="1">{"'Sheet1'!$L$16"}</definedName>
    <definedName name="ATGT" hidden="1">{"'Sheet1'!$L$16"}</definedName>
    <definedName name="B.nuamat">7.25</definedName>
    <definedName name="b_240" localSheetId="6">#REF!</definedName>
    <definedName name="b_240" localSheetId="5">#REF!</definedName>
    <definedName name="b_240" localSheetId="0">#REF!</definedName>
    <definedName name="b_240">#REF!</definedName>
    <definedName name="b_280" localSheetId="6">#REF!</definedName>
    <definedName name="b_280" localSheetId="5">#REF!</definedName>
    <definedName name="b_280">#REF!</definedName>
    <definedName name="b_320" localSheetId="6">#REF!</definedName>
    <definedName name="b_320" localSheetId="5">#REF!</definedName>
    <definedName name="b_320">#REF!</definedName>
    <definedName name="BANG_CHI_TIET_THI_NGHIEM_CONG_TO" localSheetId="6">#REF!</definedName>
    <definedName name="BANG_CHI_TIET_THI_NGHIEM_CONG_TO" localSheetId="5">#REF!</definedName>
    <definedName name="BANG_CHI_TIET_THI_NGHIEM_CONG_TO">#REF!</definedName>
    <definedName name="BANG_CHI_TIET_THI_NGHIEM_DZ0.4KV" localSheetId="6">#REF!</definedName>
    <definedName name="BANG_CHI_TIET_THI_NGHIEM_DZ0.4KV" localSheetId="5">#REF!</definedName>
    <definedName name="BANG_CHI_TIET_THI_NGHIEM_DZ0.4KV">#REF!</definedName>
    <definedName name="Bang_cly" localSheetId="6">#REF!</definedName>
    <definedName name="Bang_cly" localSheetId="5">#REF!</definedName>
    <definedName name="Bang_cly">#REF!</definedName>
    <definedName name="Bang_CVC" localSheetId="6">#REF!</definedName>
    <definedName name="Bang_CVC" localSheetId="5">#REF!</definedName>
    <definedName name="Bang_CVC">#REF!</definedName>
    <definedName name="bang_gia" localSheetId="6">#REF!</definedName>
    <definedName name="bang_gia" localSheetId="5">#REF!</definedName>
    <definedName name="bang_gia">#REF!</definedName>
    <definedName name="BANG_TONG_HOP_CONG_TO" localSheetId="6">#REF!</definedName>
    <definedName name="BANG_TONG_HOP_CONG_TO" localSheetId="5">#REF!</definedName>
    <definedName name="BANG_TONG_HOP_CONG_TO">#REF!</definedName>
    <definedName name="BANG_TONG_HOP_DZ0.4KV" localSheetId="6">#REF!</definedName>
    <definedName name="BANG_TONG_HOP_DZ0.4KV" localSheetId="5">#REF!</definedName>
    <definedName name="BANG_TONG_HOP_DZ0.4KV">#REF!</definedName>
    <definedName name="BANG_TONG_HOP_DZ22KV" localSheetId="6">#REF!</definedName>
    <definedName name="BANG_TONG_HOP_DZ22KV" localSheetId="5">#REF!</definedName>
    <definedName name="BANG_TONG_HOP_DZ22KV">#REF!</definedName>
    <definedName name="BANG_TONG_HOP_KHO_BAI" localSheetId="6">#REF!</definedName>
    <definedName name="BANG_TONG_HOP_KHO_BAI" localSheetId="5">#REF!</definedName>
    <definedName name="BANG_TONG_HOP_KHO_BAI">#REF!</definedName>
    <definedName name="BANG_TONG_HOP_TBA" localSheetId="6">#REF!</definedName>
    <definedName name="BANG_TONG_HOP_TBA" localSheetId="5">#REF!</definedName>
    <definedName name="BANG_TONG_HOP_TBA">#REF!</definedName>
    <definedName name="Bang_travl" localSheetId="6">#REF!</definedName>
    <definedName name="Bang_travl" localSheetId="5">#REF!</definedName>
    <definedName name="Bang_travl">#REF!</definedName>
    <definedName name="bangchu" localSheetId="6">#REF!</definedName>
    <definedName name="bangchu" localSheetId="5">#REF!</definedName>
    <definedName name="bangchu">#REF!</definedName>
    <definedName name="banql" localSheetId="0" hidden="1">{"'Sheet1'!$L$16"}</definedName>
    <definedName name="banql" hidden="1">{"'Sheet1'!$L$16"}</definedName>
    <definedName name="BB" localSheetId="6">#REF!</definedName>
    <definedName name="BB" localSheetId="5">#REF!</definedName>
    <definedName name="BB">#REF!</definedName>
    <definedName name="bdd">1.5</definedName>
    <definedName name="bengam" localSheetId="6">#REF!</definedName>
    <definedName name="bengam" localSheetId="5">#REF!</definedName>
    <definedName name="bengam">#REF!</definedName>
    <definedName name="benuoc" localSheetId="6">#REF!</definedName>
    <definedName name="benuoc" localSheetId="5">#REF!</definedName>
    <definedName name="benuoc">#REF!</definedName>
    <definedName name="beta" localSheetId="6">#REF!</definedName>
    <definedName name="beta" localSheetId="5">#REF!</definedName>
    <definedName name="beta">#REF!</definedName>
    <definedName name="Bgiang" localSheetId="0" hidden="1">{"'Sheet1'!$L$16"}</definedName>
    <definedName name="Bgiang" hidden="1">{"'Sheet1'!$L$16"}</definedName>
    <definedName name="blkh" localSheetId="6">#REF!</definedName>
    <definedName name="blkh" localSheetId="5">#REF!</definedName>
    <definedName name="blkh">#REF!</definedName>
    <definedName name="blkh1" localSheetId="6">#REF!</definedName>
    <definedName name="blkh1" localSheetId="5">#REF!</definedName>
    <definedName name="blkh1">#REF!</definedName>
    <definedName name="Bm">3.5</definedName>
    <definedName name="Bn">6.5</definedName>
    <definedName name="Book2" localSheetId="6">#REF!</definedName>
    <definedName name="Book2" localSheetId="5">#REF!</definedName>
    <definedName name="Book2">#REF!</definedName>
    <definedName name="BOQ" localSheetId="6">#REF!</definedName>
    <definedName name="BOQ" localSheetId="5">#REF!</definedName>
    <definedName name="BOQ">#REF!</definedName>
    <definedName name="bql" localSheetId="0" hidden="1">{#N/A,#N/A,FALSE,"Chi tiÆt"}</definedName>
    <definedName name="bql" hidden="1">{#N/A,#N/A,FALSE,"Chi tiÆt"}</definedName>
    <definedName name="BT" localSheetId="6">#REF!</definedName>
    <definedName name="BT" localSheetId="5">#REF!</definedName>
    <definedName name="BT" localSheetId="0">#REF!</definedName>
    <definedName name="BT">#REF!</definedName>
    <definedName name="btchiuaxitm300" localSheetId="6">#REF!</definedName>
    <definedName name="btchiuaxitm300" localSheetId="5">#REF!</definedName>
    <definedName name="btchiuaxitm300" localSheetId="0">#REF!</definedName>
    <definedName name="btchiuaxitm300">#REF!</definedName>
    <definedName name="BTchiuaxm200" localSheetId="6">#REF!</definedName>
    <definedName name="BTchiuaxm200" localSheetId="5">#REF!</definedName>
    <definedName name="BTchiuaxm200">#REF!</definedName>
    <definedName name="btcocM400" localSheetId="6">#REF!</definedName>
    <definedName name="btcocM400" localSheetId="5">#REF!</definedName>
    <definedName name="btcocM400">#REF!</definedName>
    <definedName name="BTlotm100" localSheetId="6">#REF!</definedName>
    <definedName name="BTlotm100" localSheetId="5">#REF!</definedName>
    <definedName name="BTlotm100">#REF!</definedName>
    <definedName name="BU_CHENH_LECH_DZ0.4KV" localSheetId="6">#REF!</definedName>
    <definedName name="BU_CHENH_LECH_DZ0.4KV" localSheetId="5">#REF!</definedName>
    <definedName name="BU_CHENH_LECH_DZ0.4KV">#REF!</definedName>
    <definedName name="BU_CHENH_LECH_DZ22KV" localSheetId="6">#REF!</definedName>
    <definedName name="BU_CHENH_LECH_DZ22KV" localSheetId="5">#REF!</definedName>
    <definedName name="BU_CHENH_LECH_DZ22KV">#REF!</definedName>
    <definedName name="BU_CHENH_LECH_TBA" localSheetId="6">#REF!</definedName>
    <definedName name="BU_CHENH_LECH_TBA" localSheetId="5">#REF!</definedName>
    <definedName name="BU_CHENH_LECH_TBA">#REF!</definedName>
    <definedName name="Bulongma">8700</definedName>
    <definedName name="BVCISUMMARY" localSheetId="6">#REF!</definedName>
    <definedName name="BVCISUMMARY" localSheetId="5">#REF!</definedName>
    <definedName name="BVCISUMMARY" localSheetId="0">#REF!</definedName>
    <definedName name="BVCISUMMARY">#REF!</definedName>
    <definedName name="BŸo_cŸo_täng_hìp_giŸ_trÙ_t_i_s_n_câ__Ùnh" localSheetId="6">#REF!</definedName>
    <definedName name="BŸo_cŸo_täng_hìp_giŸ_trÙ_t_i_s_n_câ__Ùnh" localSheetId="5">#REF!</definedName>
    <definedName name="BŸo_cŸo_täng_hìp_giŸ_trÙ_t_i_s_n_câ__Ùnh" localSheetId="0">#REF!</definedName>
    <definedName name="BŸo_cŸo_täng_hìp_giŸ_trÙ_t_i_s_n_câ__Ùnh">#REF!</definedName>
    <definedName name="C.1.1..Phat_tuyen" localSheetId="6">#REF!</definedName>
    <definedName name="C.1.1..Phat_tuyen" localSheetId="5">#REF!</definedName>
    <definedName name="C.1.1..Phat_tuyen">#REF!</definedName>
    <definedName name="C.1.10..VC_Thu_cong_CG" localSheetId="6">#REF!</definedName>
    <definedName name="C.1.10..VC_Thu_cong_CG" localSheetId="5">#REF!</definedName>
    <definedName name="C.1.10..VC_Thu_cong_CG">#REF!</definedName>
    <definedName name="C.1.2..Chat_cay_thu_cong" localSheetId="6">#REF!</definedName>
    <definedName name="C.1.2..Chat_cay_thu_cong" localSheetId="5">#REF!</definedName>
    <definedName name="C.1.2..Chat_cay_thu_cong">#REF!</definedName>
    <definedName name="C.1.3..Chat_cay_may" localSheetId="6">#REF!</definedName>
    <definedName name="C.1.3..Chat_cay_may" localSheetId="5">#REF!</definedName>
    <definedName name="C.1.3..Chat_cay_may">#REF!</definedName>
    <definedName name="C.1.4..Dao_goc_cay" localSheetId="6">#REF!</definedName>
    <definedName name="C.1.4..Dao_goc_cay" localSheetId="5">#REF!</definedName>
    <definedName name="C.1.4..Dao_goc_cay">#REF!</definedName>
    <definedName name="C.1.5..Lam_duong_tam" localSheetId="6">#REF!</definedName>
    <definedName name="C.1.5..Lam_duong_tam" localSheetId="5">#REF!</definedName>
    <definedName name="C.1.5..Lam_duong_tam">#REF!</definedName>
    <definedName name="C.1.6..Lam_cau_tam" localSheetId="6">#REF!</definedName>
    <definedName name="C.1.6..Lam_cau_tam" localSheetId="5">#REF!</definedName>
    <definedName name="C.1.6..Lam_cau_tam">#REF!</definedName>
    <definedName name="C.1.7..Rai_da_chong_lun" localSheetId="6">#REF!</definedName>
    <definedName name="C.1.7..Rai_da_chong_lun" localSheetId="5">#REF!</definedName>
    <definedName name="C.1.7..Rai_da_chong_lun">#REF!</definedName>
    <definedName name="C.1.8..Lam_kho_tam" localSheetId="6">#REF!</definedName>
    <definedName name="C.1.8..Lam_kho_tam" localSheetId="5">#REF!</definedName>
    <definedName name="C.1.8..Lam_kho_tam">#REF!</definedName>
    <definedName name="C.1.8..San_mat_bang" localSheetId="6">#REF!</definedName>
    <definedName name="C.1.8..San_mat_bang" localSheetId="5">#REF!</definedName>
    <definedName name="C.1.8..San_mat_bang">#REF!</definedName>
    <definedName name="C.2.1..VC_Thu_cong" localSheetId="6">#REF!</definedName>
    <definedName name="C.2.1..VC_Thu_cong" localSheetId="5">#REF!</definedName>
    <definedName name="C.2.1..VC_Thu_cong">#REF!</definedName>
    <definedName name="C.2.2..VC_T_cong_CG" localSheetId="6">#REF!</definedName>
    <definedName name="C.2.2..VC_T_cong_CG" localSheetId="5">#REF!</definedName>
    <definedName name="C.2.2..VC_T_cong_CG">#REF!</definedName>
    <definedName name="C.2.3..Boc_do" localSheetId="6">#REF!</definedName>
    <definedName name="C.2.3..Boc_do" localSheetId="5">#REF!</definedName>
    <definedName name="C.2.3..Boc_do">#REF!</definedName>
    <definedName name="C.3.1..Dao_dat_mong_cot" localSheetId="6">#REF!</definedName>
    <definedName name="C.3.1..Dao_dat_mong_cot" localSheetId="5">#REF!</definedName>
    <definedName name="C.3.1..Dao_dat_mong_cot">#REF!</definedName>
    <definedName name="C.3.2..Dao_dat_de_dap" localSheetId="6">#REF!</definedName>
    <definedName name="C.3.2..Dao_dat_de_dap" localSheetId="5">#REF!</definedName>
    <definedName name="C.3.2..Dao_dat_de_dap">#REF!</definedName>
    <definedName name="C.3.3..Dap_dat_mong" localSheetId="6">#REF!</definedName>
    <definedName name="C.3.3..Dap_dat_mong" localSheetId="5">#REF!</definedName>
    <definedName name="C.3.3..Dap_dat_mong">#REF!</definedName>
    <definedName name="C.3.4..Dao_dap_TDia" localSheetId="6">#REF!</definedName>
    <definedName name="C.3.4..Dao_dap_TDia" localSheetId="5">#REF!</definedName>
    <definedName name="C.3.4..Dao_dap_TDia">#REF!</definedName>
    <definedName name="C.3.5..Dap_bo_bao" localSheetId="6">#REF!</definedName>
    <definedName name="C.3.5..Dap_bo_bao" localSheetId="5">#REF!</definedName>
    <definedName name="C.3.5..Dap_bo_bao">#REF!</definedName>
    <definedName name="C.3.6..Bom_tat_nuoc" localSheetId="6">#REF!</definedName>
    <definedName name="C.3.6..Bom_tat_nuoc" localSheetId="5">#REF!</definedName>
    <definedName name="C.3.6..Bom_tat_nuoc">#REF!</definedName>
    <definedName name="C.3.7..Dao_bun" localSheetId="6">#REF!</definedName>
    <definedName name="C.3.7..Dao_bun" localSheetId="5">#REF!</definedName>
    <definedName name="C.3.7..Dao_bun">#REF!</definedName>
    <definedName name="C.3.8..Dap_cat_CT" localSheetId="6">#REF!</definedName>
    <definedName name="C.3.8..Dap_cat_CT" localSheetId="5">#REF!</definedName>
    <definedName name="C.3.8..Dap_cat_CT">#REF!</definedName>
    <definedName name="C.3.9..Dao_pha_da" localSheetId="6">#REF!</definedName>
    <definedName name="C.3.9..Dao_pha_da" localSheetId="5">#REF!</definedName>
    <definedName name="C.3.9..Dao_pha_da">#REF!</definedName>
    <definedName name="C.4.1.Cot_thep" localSheetId="6">#REF!</definedName>
    <definedName name="C.4.1.Cot_thep" localSheetId="5">#REF!</definedName>
    <definedName name="C.4.1.Cot_thep">#REF!</definedName>
    <definedName name="C.4.2..Van_khuon" localSheetId="6">#REF!</definedName>
    <definedName name="C.4.2..Van_khuon" localSheetId="5">#REF!</definedName>
    <definedName name="C.4.2..Van_khuon">#REF!</definedName>
    <definedName name="C.4.3..Be_tong" localSheetId="6">#REF!</definedName>
    <definedName name="C.4.3..Be_tong" localSheetId="5">#REF!</definedName>
    <definedName name="C.4.3..Be_tong">#REF!</definedName>
    <definedName name="C.4.4..Lap_BT_D.San" localSheetId="6">#REF!</definedName>
    <definedName name="C.4.4..Lap_BT_D.San" localSheetId="5">#REF!</definedName>
    <definedName name="C.4.4..Lap_BT_D.San">#REF!</definedName>
    <definedName name="C.4.5..Xay_da_hoc" localSheetId="6">#REF!</definedName>
    <definedName name="C.4.5..Xay_da_hoc" localSheetId="5">#REF!</definedName>
    <definedName name="C.4.5..Xay_da_hoc">#REF!</definedName>
    <definedName name="C.4.6..Dong_coc" localSheetId="6">#REF!</definedName>
    <definedName name="C.4.6..Dong_coc" localSheetId="5">#REF!</definedName>
    <definedName name="C.4.6..Dong_coc">#REF!</definedName>
    <definedName name="C.4.7..Quet_Bi_tum" localSheetId="6">#REF!</definedName>
    <definedName name="C.4.7..Quet_Bi_tum" localSheetId="5">#REF!</definedName>
    <definedName name="C.4.7..Quet_Bi_tum">#REF!</definedName>
    <definedName name="C.5.1..Lap_cot_thep" localSheetId="6">#REF!</definedName>
    <definedName name="C.5.1..Lap_cot_thep" localSheetId="5">#REF!</definedName>
    <definedName name="C.5.1..Lap_cot_thep">#REF!</definedName>
    <definedName name="C.5.2..Lap_cot_BT" localSheetId="6">#REF!</definedName>
    <definedName name="C.5.2..Lap_cot_BT" localSheetId="5">#REF!</definedName>
    <definedName name="C.5.2..Lap_cot_BT">#REF!</definedName>
    <definedName name="C.5.3..Lap_dat_xa" localSheetId="6">#REF!</definedName>
    <definedName name="C.5.3..Lap_dat_xa" localSheetId="5">#REF!</definedName>
    <definedName name="C.5.3..Lap_dat_xa">#REF!</definedName>
    <definedName name="C.5.4..Lap_tiep_dia" localSheetId="6">#REF!</definedName>
    <definedName name="C.5.4..Lap_tiep_dia" localSheetId="5">#REF!</definedName>
    <definedName name="C.5.4..Lap_tiep_dia">#REF!</definedName>
    <definedName name="C.5.5..Son_sat_thep" localSheetId="6">#REF!</definedName>
    <definedName name="C.5.5..Son_sat_thep" localSheetId="5">#REF!</definedName>
    <definedName name="C.5.5..Son_sat_thep">#REF!</definedName>
    <definedName name="C.6.1..Lap_su_dung" localSheetId="6">#REF!</definedName>
    <definedName name="C.6.1..Lap_su_dung" localSheetId="5">#REF!</definedName>
    <definedName name="C.6.1..Lap_su_dung">#REF!</definedName>
    <definedName name="C.6.2..Lap_su_CS" localSheetId="6">#REF!</definedName>
    <definedName name="C.6.2..Lap_su_CS" localSheetId="5">#REF!</definedName>
    <definedName name="C.6.2..Lap_su_CS">#REF!</definedName>
    <definedName name="C.6.3..Su_chuoi_do" localSheetId="6">#REF!</definedName>
    <definedName name="C.6.3..Su_chuoi_do" localSheetId="5">#REF!</definedName>
    <definedName name="C.6.3..Su_chuoi_do">#REF!</definedName>
    <definedName name="C.6.4..Su_chuoi_neo" localSheetId="6">#REF!</definedName>
    <definedName name="C.6.4..Su_chuoi_neo" localSheetId="5">#REF!</definedName>
    <definedName name="C.6.4..Su_chuoi_neo">#REF!</definedName>
    <definedName name="C.6.5..Lap_phu_kien" localSheetId="6">#REF!</definedName>
    <definedName name="C.6.5..Lap_phu_kien" localSheetId="5">#REF!</definedName>
    <definedName name="C.6.5..Lap_phu_kien">#REF!</definedName>
    <definedName name="C.6.6..Ep_noi_day" localSheetId="6">#REF!</definedName>
    <definedName name="C.6.6..Ep_noi_day" localSheetId="5">#REF!</definedName>
    <definedName name="C.6.6..Ep_noi_day">#REF!</definedName>
    <definedName name="C.6.7..KD_vuot_CN" localSheetId="6">#REF!</definedName>
    <definedName name="C.6.7..KD_vuot_CN" localSheetId="5">#REF!</definedName>
    <definedName name="C.6.7..KD_vuot_CN">#REF!</definedName>
    <definedName name="C.6.8..Rai_cang_day" localSheetId="6">#REF!</definedName>
    <definedName name="C.6.8..Rai_cang_day" localSheetId="5">#REF!</definedName>
    <definedName name="C.6.8..Rai_cang_day">#REF!</definedName>
    <definedName name="C.6.9..Cap_quang" localSheetId="6">#REF!</definedName>
    <definedName name="C.6.9..Cap_quang" localSheetId="5">#REF!</definedName>
    <definedName name="C.6.9..Cap_quang">#REF!</definedName>
    <definedName name="C.doc1">540</definedName>
    <definedName name="C.doc2">740</definedName>
    <definedName name="ca.1111" localSheetId="6">#REF!</definedName>
    <definedName name="ca.1111" localSheetId="5">#REF!</definedName>
    <definedName name="ca.1111" localSheetId="0">#REF!</definedName>
    <definedName name="ca.1111">#REF!</definedName>
    <definedName name="ca.1111.th" localSheetId="6">#REF!</definedName>
    <definedName name="ca.1111.th" localSheetId="5">#REF!</definedName>
    <definedName name="ca.1111.th" localSheetId="0">#REF!</definedName>
    <definedName name="ca.1111.th">#REF!</definedName>
    <definedName name="CACAU">298161</definedName>
    <definedName name="cao" localSheetId="6">#REF!</definedName>
    <definedName name="cao" localSheetId="5">#REF!</definedName>
    <definedName name="cao" localSheetId="0">#REF!</definedName>
    <definedName name="cao">#REF!</definedName>
    <definedName name="Capvon" localSheetId="0" hidden="1">{#N/A,#N/A,FALSE,"Chi tiÆt"}</definedName>
    <definedName name="Capvon" hidden="1">{#N/A,#N/A,FALSE,"Chi tiÆt"}</definedName>
    <definedName name="Cat" localSheetId="6">#REF!</definedName>
    <definedName name="Cat" localSheetId="5">#REF!</definedName>
    <definedName name="Cat" localSheetId="0">#REF!</definedName>
    <definedName name="Cat">#REF!</definedName>
    <definedName name="Category_All" localSheetId="6">#REF!</definedName>
    <definedName name="Category_All" localSheetId="5">#REF!</definedName>
    <definedName name="Category_All" localSheetId="0">#REF!</definedName>
    <definedName name="Category_All">#REF!</definedName>
    <definedName name="CATIN">#N/A</definedName>
    <definedName name="CATJYOU">#N/A</definedName>
    <definedName name="catm" localSheetId="6">#REF!</definedName>
    <definedName name="catm" localSheetId="5">#REF!</definedName>
    <definedName name="catm" localSheetId="0">#REF!</definedName>
    <definedName name="catm">#REF!</definedName>
    <definedName name="catn" localSheetId="6">#REF!</definedName>
    <definedName name="catn" localSheetId="5">#REF!</definedName>
    <definedName name="catn" localSheetId="0">#REF!</definedName>
    <definedName name="catn">#REF!</definedName>
    <definedName name="CATREC">#N/A</definedName>
    <definedName name="CATSYU">#N/A</definedName>
    <definedName name="catvang" localSheetId="6">#REF!</definedName>
    <definedName name="catvang" localSheetId="5">#REF!</definedName>
    <definedName name="catvang" localSheetId="0">#REF!</definedName>
    <definedName name="catvang">#REF!</definedName>
    <definedName name="CBTH" localSheetId="0" hidden="1">{"'Sheet1'!$L$16"}</definedName>
    <definedName name="CBTH" hidden="1">{"'Sheet1'!$L$16"}</definedName>
    <definedName name="CCS" localSheetId="6">#REF!</definedName>
    <definedName name="CCS" localSheetId="5">#REF!</definedName>
    <definedName name="CCS">#REF!</definedName>
    <definedName name="CDD" localSheetId="6">#REF!</definedName>
    <definedName name="CDD" localSheetId="5">#REF!</definedName>
    <definedName name="CDD">#REF!</definedName>
    <definedName name="CDDD" localSheetId="6">#REF!</definedName>
    <definedName name="CDDD" localSheetId="5">#REF!</definedName>
    <definedName name="CDDD">#REF!</definedName>
    <definedName name="CDDD1P" localSheetId="6">#REF!</definedName>
    <definedName name="CDDD1P" localSheetId="5">#REF!</definedName>
    <definedName name="CDDD1P">#REF!</definedName>
    <definedName name="CDDD1PHA" localSheetId="6">#REF!</definedName>
    <definedName name="CDDD1PHA" localSheetId="5">#REF!</definedName>
    <definedName name="CDDD1PHA">#REF!</definedName>
    <definedName name="CDDD3PHA" localSheetId="6">#REF!</definedName>
    <definedName name="CDDD3PHA" localSheetId="5">#REF!</definedName>
    <definedName name="CDDD3PHA">#REF!</definedName>
    <definedName name="Cdnum" localSheetId="6">#REF!</definedName>
    <definedName name="Cdnum" localSheetId="5">#REF!</definedName>
    <definedName name="Cdnum">#REF!</definedName>
    <definedName name="CDTK_tim">31.77</definedName>
    <definedName name="CH" localSheetId="6">#REF!</definedName>
    <definedName name="CH" localSheetId="5">#REF!</definedName>
    <definedName name="CH" localSheetId="0">#REF!</definedName>
    <definedName name="CH">#REF!</definedName>
    <definedName name="Chiettinh" localSheetId="0" hidden="1">{"'Sheet1'!$L$16"}</definedName>
    <definedName name="Chiettinh" hidden="1">{"'Sheet1'!$L$16"}</definedName>
    <definedName name="chilk" localSheetId="0" hidden="1">{"'Sheet1'!$L$16"}</definedName>
    <definedName name="chilk" hidden="1">{"'Sheet1'!$L$16"}</definedName>
    <definedName name="chitietbgiang2" localSheetId="0" hidden="1">{"'Sheet1'!$L$16"}</definedName>
    <definedName name="chitietbgiang2" hidden="1">{"'Sheet1'!$L$16"}</definedName>
    <definedName name="chl" localSheetId="0" hidden="1">{"'Sheet1'!$L$16"}</definedName>
    <definedName name="chl" hidden="1">{"'Sheet1'!$L$16"}</definedName>
    <definedName name="chon" localSheetId="6">#REF!</definedName>
    <definedName name="chon" localSheetId="5">#REF!</definedName>
    <definedName name="chon">#REF!</definedName>
    <definedName name="chon1" localSheetId="6">#REF!</definedName>
    <definedName name="chon1" localSheetId="5">#REF!</definedName>
    <definedName name="chon1">#REF!</definedName>
    <definedName name="chon2" localSheetId="6">#REF!</definedName>
    <definedName name="chon2" localSheetId="5">#REF!</definedName>
    <definedName name="chon2">#REF!</definedName>
    <definedName name="chon3" localSheetId="6">#REF!</definedName>
    <definedName name="chon3" localSheetId="5">#REF!</definedName>
    <definedName name="chon3">#REF!</definedName>
    <definedName name="chung">66</definedName>
    <definedName name="CK" localSheetId="6">#REF!</definedName>
    <definedName name="CK" localSheetId="5">#REF!</definedName>
    <definedName name="CK" localSheetId="0">#REF!</definedName>
    <definedName name="CK">#REF!</definedName>
    <definedName name="CLECH_0.4" localSheetId="6">#REF!</definedName>
    <definedName name="CLECH_0.4" localSheetId="5">#REF!</definedName>
    <definedName name="CLECH_0.4" localSheetId="0">#REF!</definedName>
    <definedName name="CLECH_0.4">#REF!</definedName>
    <definedName name="CLVC3">0.1</definedName>
    <definedName name="CLVC35" localSheetId="6">#REF!</definedName>
    <definedName name="CLVC35" localSheetId="5">#REF!</definedName>
    <definedName name="CLVC35" localSheetId="0">#REF!</definedName>
    <definedName name="CLVC35">#REF!</definedName>
    <definedName name="CLVCTB" localSheetId="6">#REF!</definedName>
    <definedName name="CLVCTB" localSheetId="5">#REF!</definedName>
    <definedName name="CLVCTB" localSheetId="0">#REF!</definedName>
    <definedName name="CLVCTB">#REF!</definedName>
    <definedName name="clvl" localSheetId="6">#REF!</definedName>
    <definedName name="clvl" localSheetId="5">#REF!</definedName>
    <definedName name="clvl">#REF!</definedName>
    <definedName name="cn" localSheetId="6">#REF!</definedName>
    <definedName name="cn" localSheetId="5">#REF!</definedName>
    <definedName name="cn">#REF!</definedName>
    <definedName name="CNC" localSheetId="6">#REF!</definedName>
    <definedName name="CNC" localSheetId="5">#REF!</definedName>
    <definedName name="CNC">#REF!</definedName>
    <definedName name="CND" localSheetId="6">#REF!</definedName>
    <definedName name="CND" localSheetId="5">#REF!</definedName>
    <definedName name="CND">#REF!</definedName>
    <definedName name="CNG" localSheetId="6">#REF!</definedName>
    <definedName name="CNG" localSheetId="5">#REF!</definedName>
    <definedName name="CNG">#REF!</definedName>
    <definedName name="Co" localSheetId="6">#REF!</definedName>
    <definedName name="Co" localSheetId="5">#REF!</definedName>
    <definedName name="Co">#REF!</definedName>
    <definedName name="co_cau_ktqd" hidden="1">#N/A</definedName>
    <definedName name="coc" localSheetId="6">#REF!</definedName>
    <definedName name="coc" localSheetId="5">#REF!</definedName>
    <definedName name="coc" localSheetId="0">#REF!</definedName>
    <definedName name="coc">#REF!</definedName>
    <definedName name="Coc_60" localSheetId="0" hidden="1">{"'Sheet1'!$L$16"}</definedName>
    <definedName name="Coc_60" hidden="1">{"'Sheet1'!$L$16"}</definedName>
    <definedName name="CoCauN" localSheetId="0" hidden="1">{"'Sheet1'!$L$16"}</definedName>
    <definedName name="CoCauN" hidden="1">{"'Sheet1'!$L$16"}</definedName>
    <definedName name="cocbtct" localSheetId="6">#REF!</definedName>
    <definedName name="cocbtct" localSheetId="5">#REF!</definedName>
    <definedName name="cocbtct">#REF!</definedName>
    <definedName name="cocot" localSheetId="6">#REF!</definedName>
    <definedName name="cocot" localSheetId="5">#REF!</definedName>
    <definedName name="cocot">#REF!</definedName>
    <definedName name="cocott" localSheetId="6">#REF!</definedName>
    <definedName name="cocott" localSheetId="5">#REF!</definedName>
    <definedName name="cocott">#REF!</definedName>
    <definedName name="Code" localSheetId="6" hidden="1">#REF!</definedName>
    <definedName name="Code" localSheetId="5" hidden="1">#REF!</definedName>
    <definedName name="Code" hidden="1">#REF!</definedName>
    <definedName name="Cöï_ly_vaän_chuyeãn" localSheetId="6">#REF!</definedName>
    <definedName name="Cöï_ly_vaän_chuyeãn" localSheetId="5">#REF!</definedName>
    <definedName name="Cöï_ly_vaän_chuyeãn">#REF!</definedName>
    <definedName name="CÖÏ_LY_VAÄN_CHUYEÅN" localSheetId="6">#REF!</definedName>
    <definedName name="CÖÏ_LY_VAÄN_CHUYEÅN" localSheetId="5">#REF!</definedName>
    <definedName name="CÖÏ_LY_VAÄN_CHUYEÅN">#REF!</definedName>
    <definedName name="COMMON" localSheetId="6">#REF!</definedName>
    <definedName name="COMMON" localSheetId="5">#REF!</definedName>
    <definedName name="COMMON">#REF!</definedName>
    <definedName name="comong" localSheetId="6">#REF!</definedName>
    <definedName name="comong" localSheetId="5">#REF!</definedName>
    <definedName name="comong">#REF!</definedName>
    <definedName name="CON_EQP_COS" localSheetId="6">#REF!</definedName>
    <definedName name="CON_EQP_COS" localSheetId="5">#REF!</definedName>
    <definedName name="CON_EQP_COS">#REF!</definedName>
    <definedName name="CON_EQP_COST" localSheetId="6">#REF!</definedName>
    <definedName name="CON_EQP_COST" localSheetId="5">#REF!</definedName>
    <definedName name="CON_EQP_COST">#REF!</definedName>
    <definedName name="Cong_HM_DTCT" localSheetId="6">#REF!</definedName>
    <definedName name="Cong_HM_DTCT" localSheetId="5">#REF!</definedName>
    <definedName name="Cong_HM_DTCT">#REF!</definedName>
    <definedName name="Cong_M_DTCT" localSheetId="6">#REF!</definedName>
    <definedName name="Cong_M_DTCT" localSheetId="5">#REF!</definedName>
    <definedName name="Cong_M_DTCT">#REF!</definedName>
    <definedName name="Cong_NC_DTCT" localSheetId="6">#REF!</definedName>
    <definedName name="Cong_NC_DTCT" localSheetId="5">#REF!</definedName>
    <definedName name="Cong_NC_DTCT">#REF!</definedName>
    <definedName name="Cong_VL_DTCT" localSheetId="6">#REF!</definedName>
    <definedName name="Cong_VL_DTCT" localSheetId="5">#REF!</definedName>
    <definedName name="Cong_VL_DTCT">#REF!</definedName>
    <definedName name="congbengam" localSheetId="6">#REF!</definedName>
    <definedName name="congbengam" localSheetId="5">#REF!</definedName>
    <definedName name="congbengam">#REF!</definedName>
    <definedName name="congbenuoc" localSheetId="6">#REF!</definedName>
    <definedName name="congbenuoc" localSheetId="5">#REF!</definedName>
    <definedName name="congbenuoc">#REF!</definedName>
    <definedName name="congcoc" localSheetId="6">#REF!</definedName>
    <definedName name="congcoc" localSheetId="5">#REF!</definedName>
    <definedName name="congcoc">#REF!</definedName>
    <definedName name="congcocot" localSheetId="6">#REF!</definedName>
    <definedName name="congcocot" localSheetId="5">#REF!</definedName>
    <definedName name="congcocot">#REF!</definedName>
    <definedName name="congcocott" localSheetId="6">#REF!</definedName>
    <definedName name="congcocott" localSheetId="5">#REF!</definedName>
    <definedName name="congcocott">#REF!</definedName>
    <definedName name="congcomong" localSheetId="6">#REF!</definedName>
    <definedName name="congcomong" localSheetId="5">#REF!</definedName>
    <definedName name="congcomong">#REF!</definedName>
    <definedName name="congcottron" localSheetId="6">#REF!</definedName>
    <definedName name="congcottron" localSheetId="5">#REF!</definedName>
    <definedName name="congcottron">#REF!</definedName>
    <definedName name="congcotvuong" localSheetId="6">#REF!</definedName>
    <definedName name="congcotvuong" localSheetId="5">#REF!</definedName>
    <definedName name="congcotvuong">#REF!</definedName>
    <definedName name="congdam" localSheetId="6">#REF!</definedName>
    <definedName name="congdam" localSheetId="5">#REF!</definedName>
    <definedName name="congdam">#REF!</definedName>
    <definedName name="congdan1" localSheetId="6">#REF!</definedName>
    <definedName name="congdan1" localSheetId="5">#REF!</definedName>
    <definedName name="congdan1">#REF!</definedName>
    <definedName name="congdan2" localSheetId="6">#REF!</definedName>
    <definedName name="congdan2" localSheetId="5">#REF!</definedName>
    <definedName name="congdan2">#REF!</definedName>
    <definedName name="congdandusan" localSheetId="6">#REF!</definedName>
    <definedName name="congdandusan" localSheetId="5">#REF!</definedName>
    <definedName name="congdandusan">#REF!</definedName>
    <definedName name="conglanhto" localSheetId="6">#REF!</definedName>
    <definedName name="conglanhto" localSheetId="5">#REF!</definedName>
    <definedName name="conglanhto">#REF!</definedName>
    <definedName name="congmong" localSheetId="6">#REF!</definedName>
    <definedName name="congmong" localSheetId="5">#REF!</definedName>
    <definedName name="congmong">#REF!</definedName>
    <definedName name="congmongbang" localSheetId="6">#REF!</definedName>
    <definedName name="congmongbang" localSheetId="5">#REF!</definedName>
    <definedName name="congmongbang">#REF!</definedName>
    <definedName name="congmongdon" localSheetId="6">#REF!</definedName>
    <definedName name="congmongdon" localSheetId="5">#REF!</definedName>
    <definedName name="congmongdon">#REF!</definedName>
    <definedName name="congpanen" localSheetId="6">#REF!</definedName>
    <definedName name="congpanen" localSheetId="5">#REF!</definedName>
    <definedName name="congpanen">#REF!</definedName>
    <definedName name="congsan" localSheetId="6">#REF!</definedName>
    <definedName name="congsan" localSheetId="5">#REF!</definedName>
    <definedName name="congsan">#REF!</definedName>
    <definedName name="congthang" localSheetId="6">#REF!</definedName>
    <definedName name="congthang" localSheetId="5">#REF!</definedName>
    <definedName name="congthang">#REF!</definedName>
    <definedName name="CONST_EQ" localSheetId="6">#REF!</definedName>
    <definedName name="CONST_EQ" localSheetId="5">#REF!</definedName>
    <definedName name="CONST_EQ">#REF!</definedName>
    <definedName name="COT" localSheetId="6">#REF!</definedName>
    <definedName name="COT" localSheetId="5">#REF!</definedName>
    <definedName name="COT">#REF!</definedName>
    <definedName name="cot7.5" localSheetId="6">#REF!</definedName>
    <definedName name="cot7.5" localSheetId="5">#REF!</definedName>
    <definedName name="cot7.5">#REF!</definedName>
    <definedName name="cot8.5" localSheetId="6">#REF!</definedName>
    <definedName name="cot8.5" localSheetId="5">#REF!</definedName>
    <definedName name="cot8.5">#REF!</definedName>
    <definedName name="Cotsatma">9726</definedName>
    <definedName name="Cotthepma">9726</definedName>
    <definedName name="cottron" localSheetId="6">#REF!</definedName>
    <definedName name="cottron" localSheetId="5">#REF!</definedName>
    <definedName name="cottron" localSheetId="0">#REF!</definedName>
    <definedName name="cottron">#REF!</definedName>
    <definedName name="cotvuong" localSheetId="6">#REF!</definedName>
    <definedName name="cotvuong" localSheetId="5">#REF!</definedName>
    <definedName name="cotvuong" localSheetId="0">#REF!</definedName>
    <definedName name="cotvuong">#REF!</definedName>
    <definedName name="COVER" localSheetId="6">#REF!</definedName>
    <definedName name="COVER" localSheetId="5">#REF!</definedName>
    <definedName name="COVER">#REF!</definedName>
    <definedName name="CP" hidden="1">#REF!</definedName>
    <definedName name="cpmtc" localSheetId="6">#REF!</definedName>
    <definedName name="cpmtc" localSheetId="5">#REF!</definedName>
    <definedName name="cpmtc">#REF!</definedName>
    <definedName name="cpnc" localSheetId="6">#REF!</definedName>
    <definedName name="cpnc" localSheetId="5">#REF!</definedName>
    <definedName name="cpnc">#REF!</definedName>
    <definedName name="cptt" localSheetId="6">#REF!</definedName>
    <definedName name="cptt" localSheetId="5">#REF!</definedName>
    <definedName name="cptt">#REF!</definedName>
    <definedName name="CPVC35" localSheetId="6">#REF!</definedName>
    <definedName name="CPVC35" localSheetId="5">#REF!</definedName>
    <definedName name="CPVC35">#REF!</definedName>
    <definedName name="CPVCDN" localSheetId="6">#REF!</definedName>
    <definedName name="CPVCDN" localSheetId="5">#REF!</definedName>
    <definedName name="CPVCDN">#REF!</definedName>
    <definedName name="cpvl" localSheetId="6">#REF!</definedName>
    <definedName name="cpvl" localSheetId="5">#REF!</definedName>
    <definedName name="cpvl">#REF!</definedName>
    <definedName name="CRD" localSheetId="6">#REF!</definedName>
    <definedName name="CRD" localSheetId="5">#REF!</definedName>
    <definedName name="CRD">#REF!</definedName>
    <definedName name="CRITINST" localSheetId="6">#REF!</definedName>
    <definedName name="CRITINST" localSheetId="5">#REF!</definedName>
    <definedName name="CRITINST">#REF!</definedName>
    <definedName name="CRITPURC" localSheetId="6">#REF!</definedName>
    <definedName name="CRITPURC" localSheetId="5">#REF!</definedName>
    <definedName name="CRITPURC">#REF!</definedName>
    <definedName name="CRS" localSheetId="6">#REF!</definedName>
    <definedName name="CRS" localSheetId="5">#REF!</definedName>
    <definedName name="CRS">#REF!</definedName>
    <definedName name="CS" localSheetId="6">#REF!</definedName>
    <definedName name="CS" localSheetId="5">#REF!</definedName>
    <definedName name="CS">#REF!</definedName>
    <definedName name="CS_10" localSheetId="6">#REF!</definedName>
    <definedName name="CS_10" localSheetId="5">#REF!</definedName>
    <definedName name="CS_10">#REF!</definedName>
    <definedName name="CS_100" localSheetId="6">#REF!</definedName>
    <definedName name="CS_100" localSheetId="5">#REF!</definedName>
    <definedName name="CS_100">#REF!</definedName>
    <definedName name="CS_10S" localSheetId="6">#REF!</definedName>
    <definedName name="CS_10S" localSheetId="5">#REF!</definedName>
    <definedName name="CS_10S">#REF!</definedName>
    <definedName name="CS_120" localSheetId="6">#REF!</definedName>
    <definedName name="CS_120" localSheetId="5">#REF!</definedName>
    <definedName name="CS_120">#REF!</definedName>
    <definedName name="CS_140" localSheetId="6">#REF!</definedName>
    <definedName name="CS_140" localSheetId="5">#REF!</definedName>
    <definedName name="CS_140">#REF!</definedName>
    <definedName name="CS_160" localSheetId="6">#REF!</definedName>
    <definedName name="CS_160" localSheetId="5">#REF!</definedName>
    <definedName name="CS_160">#REF!</definedName>
    <definedName name="CS_20" localSheetId="6">#REF!</definedName>
    <definedName name="CS_20" localSheetId="5">#REF!</definedName>
    <definedName name="CS_20">#REF!</definedName>
    <definedName name="CS_30" localSheetId="6">#REF!</definedName>
    <definedName name="CS_30" localSheetId="5">#REF!</definedName>
    <definedName name="CS_30">#REF!</definedName>
    <definedName name="CS_40" localSheetId="6">#REF!</definedName>
    <definedName name="CS_40" localSheetId="5">#REF!</definedName>
    <definedName name="CS_40">#REF!</definedName>
    <definedName name="CS_40S" localSheetId="6">#REF!</definedName>
    <definedName name="CS_40S" localSheetId="5">#REF!</definedName>
    <definedName name="CS_40S">#REF!</definedName>
    <definedName name="CS_5S" localSheetId="6">#REF!</definedName>
    <definedName name="CS_5S" localSheetId="5">#REF!</definedName>
    <definedName name="CS_5S">#REF!</definedName>
    <definedName name="CS_60" localSheetId="6">#REF!</definedName>
    <definedName name="CS_60" localSheetId="5">#REF!</definedName>
    <definedName name="CS_60">#REF!</definedName>
    <definedName name="CS_80" localSheetId="6">#REF!</definedName>
    <definedName name="CS_80" localSheetId="5">#REF!</definedName>
    <definedName name="CS_80">#REF!</definedName>
    <definedName name="CS_80S" localSheetId="6">#REF!</definedName>
    <definedName name="CS_80S" localSheetId="5">#REF!</definedName>
    <definedName name="CS_80S">#REF!</definedName>
    <definedName name="CS_STD" localSheetId="6">#REF!</definedName>
    <definedName name="CS_STD" localSheetId="5">#REF!</definedName>
    <definedName name="CS_STD">#REF!</definedName>
    <definedName name="CS_XS" localSheetId="6">#REF!</definedName>
    <definedName name="CS_XS" localSheetId="5">#REF!</definedName>
    <definedName name="CS_XS">#REF!</definedName>
    <definedName name="CS_XXS" localSheetId="6">#REF!</definedName>
    <definedName name="CS_XXS" localSheetId="5">#REF!</definedName>
    <definedName name="CS_XXS">#REF!</definedName>
    <definedName name="csd3p" localSheetId="6">#REF!</definedName>
    <definedName name="csd3p" localSheetId="5">#REF!</definedName>
    <definedName name="csd3p">#REF!</definedName>
    <definedName name="csddg1p" localSheetId="6">#REF!</definedName>
    <definedName name="csddg1p" localSheetId="5">#REF!</definedName>
    <definedName name="csddg1p">#REF!</definedName>
    <definedName name="csddt1p" localSheetId="6">#REF!</definedName>
    <definedName name="csddt1p" localSheetId="5">#REF!</definedName>
    <definedName name="csddt1p">#REF!</definedName>
    <definedName name="csht3p" localSheetId="6">#REF!</definedName>
    <definedName name="csht3p" localSheetId="5">#REF!</definedName>
    <definedName name="csht3p">#REF!</definedName>
    <definedName name="CTCT1" localSheetId="0" hidden="1">{"'Sheet1'!$L$16"}</definedName>
    <definedName name="CTCT1" hidden="1">{"'Sheet1'!$L$16"}</definedName>
    <definedName name="ctiep" localSheetId="6">#REF!</definedName>
    <definedName name="ctiep" localSheetId="5">#REF!</definedName>
    <definedName name="ctiep">#REF!</definedName>
    <definedName name="CTIET" localSheetId="6">#REF!</definedName>
    <definedName name="CTIET" localSheetId="5">#REF!</definedName>
    <definedName name="CTIET">#REF!</definedName>
    <definedName name="CU_LY_VAN_CHUYEN_GIA_QUYEN" localSheetId="6">#REF!</definedName>
    <definedName name="CU_LY_VAN_CHUYEN_GIA_QUYEN" localSheetId="5">#REF!</definedName>
    <definedName name="CU_LY_VAN_CHUYEN_GIA_QUYEN">#REF!</definedName>
    <definedName name="CU_LY_VAN_CHUYEN_THU_CONG" localSheetId="6">#REF!</definedName>
    <definedName name="CU_LY_VAN_CHUYEN_THU_CONG" localSheetId="5">#REF!</definedName>
    <definedName name="CU_LY_VAN_CHUYEN_THU_CONG">#REF!</definedName>
    <definedName name="CURRENCY" localSheetId="6">#REF!</definedName>
    <definedName name="CURRENCY" localSheetId="5">#REF!</definedName>
    <definedName name="CURRENCY">#REF!</definedName>
    <definedName name="cx" localSheetId="6">#REF!</definedName>
    <definedName name="cx" localSheetId="5">#REF!</definedName>
    <definedName name="cx">#REF!</definedName>
    <definedName name="d" localSheetId="0" hidden="1">{"'Sheet1'!$L$16"}</definedName>
    <definedName name="d" hidden="1">{"'Sheet1'!$L$16"}</definedName>
    <definedName name="D_7101A_B" localSheetId="6">#REF!</definedName>
    <definedName name="D_7101A_B" localSheetId="5">#REF!</definedName>
    <definedName name="D_7101A_B">#REF!</definedName>
    <definedName name="da1x2" localSheetId="6">#REF!</definedName>
    <definedName name="da1x2" localSheetId="5">#REF!</definedName>
    <definedName name="da1x2">#REF!</definedName>
    <definedName name="dahoc" localSheetId="6">#REF!</definedName>
    <definedName name="dahoc" localSheetId="5">#REF!</definedName>
    <definedName name="dahoc">#REF!</definedName>
    <definedName name="dam" localSheetId="6">#REF!</definedName>
    <definedName name="dam" localSheetId="5">#REF!</definedName>
    <definedName name="dam" localSheetId="0">78000</definedName>
    <definedName name="dam">#REF!</definedName>
    <definedName name="danducsan" localSheetId="6">#REF!</definedName>
    <definedName name="danducsan" localSheetId="5">#REF!</definedName>
    <definedName name="danducsan" localSheetId="0">#REF!</definedName>
    <definedName name="danducsan">#REF!</definedName>
    <definedName name="dao" localSheetId="6">#REF!</definedName>
    <definedName name="dao" localSheetId="5">#REF!</definedName>
    <definedName name="dao">#REF!</definedName>
    <definedName name="dap" localSheetId="6">#REF!</definedName>
    <definedName name="dap" localSheetId="5">#REF!</definedName>
    <definedName name="dap">#REF!</definedName>
    <definedName name="DAT" localSheetId="6">#REF!</definedName>
    <definedName name="DAT" localSheetId="5">#REF!</definedName>
    <definedName name="DAT">#REF!</definedName>
    <definedName name="DATA_DATA2_List" localSheetId="6">#REF!</definedName>
    <definedName name="DATA_DATA2_List" localSheetId="5">#REF!</definedName>
    <definedName name="DATA_DATA2_List">#REF!</definedName>
    <definedName name="data1" localSheetId="6" hidden="1">#REF!</definedName>
    <definedName name="data1" localSheetId="5" hidden="1">#REF!</definedName>
    <definedName name="data1" hidden="1">#REF!</definedName>
    <definedName name="data2" localSheetId="6" hidden="1">#REF!</definedName>
    <definedName name="data2" localSheetId="5" hidden="1">#REF!</definedName>
    <definedName name="data2" hidden="1">#REF!</definedName>
    <definedName name="data3" localSheetId="6" hidden="1">#REF!</definedName>
    <definedName name="data3" localSheetId="5" hidden="1">#REF!</definedName>
    <definedName name="data3" hidden="1">#REF!</definedName>
    <definedName name="_xlnm.Database" localSheetId="6">#REF!</definedName>
    <definedName name="_xlnm.Database" localSheetId="5">#REF!</definedName>
    <definedName name="_xlnm.Database">#REF!</definedName>
    <definedName name="DCL_22">12117600</definedName>
    <definedName name="DCL_35">25490000</definedName>
    <definedName name="DD" localSheetId="6">#REF!</definedName>
    <definedName name="DD" localSheetId="5">#REF!</definedName>
    <definedName name="DD" localSheetId="0">#REF!</definedName>
    <definedName name="DD">#REF!</definedName>
    <definedName name="dđ" localSheetId="0" hidden="1">{"'Sheet1'!$L$16"}</definedName>
    <definedName name="dđ" hidden="1">{"'Sheet1'!$L$16"}</definedName>
    <definedName name="DDAY" localSheetId="6">#REF!</definedName>
    <definedName name="DDAY" localSheetId="5">#REF!</definedName>
    <definedName name="DDAY">#REF!</definedName>
    <definedName name="ddddd" localSheetId="0" hidden="1">{"'Sheet1'!$L$16"}</definedName>
    <definedName name="ddddd" hidden="1">{"'Sheet1'!$L$16"}</definedName>
    <definedName name="dddem">0.1</definedName>
    <definedName name="DDK" localSheetId="6">#REF!</definedName>
    <definedName name="DDK" localSheetId="5">#REF!</definedName>
    <definedName name="DDK" localSheetId="0">#REF!</definedName>
    <definedName name="DDK">#REF!</definedName>
    <definedName name="den_bu" localSheetId="6">#REF!</definedName>
    <definedName name="den_bu" localSheetId="5">#REF!</definedName>
    <definedName name="den_bu" localSheetId="0">#REF!</definedName>
    <definedName name="den_bu">#REF!</definedName>
    <definedName name="denbu" localSheetId="6">#REF!</definedName>
    <definedName name="denbu" localSheetId="5">#REF!</definedName>
    <definedName name="denbu">#REF!</definedName>
    <definedName name="DenDK" localSheetId="0" hidden="1">{"'Sheet1'!$L$16"}</definedName>
    <definedName name="DenDK" hidden="1">{"'Sheet1'!$L$16"}</definedName>
    <definedName name="Det32x3" localSheetId="6">#REF!</definedName>
    <definedName name="Det32x3" localSheetId="5">#REF!</definedName>
    <definedName name="Det32x3">#REF!</definedName>
    <definedName name="Det35x3" localSheetId="6">#REF!</definedName>
    <definedName name="Det35x3" localSheetId="5">#REF!</definedName>
    <definedName name="Det35x3">#REF!</definedName>
    <definedName name="Det40x4" localSheetId="6">#REF!</definedName>
    <definedName name="Det40x4" localSheetId="5">#REF!</definedName>
    <definedName name="Det40x4">#REF!</definedName>
    <definedName name="Det50x5" localSheetId="6">#REF!</definedName>
    <definedName name="Det50x5" localSheetId="5">#REF!</definedName>
    <definedName name="Det50x5">#REF!</definedName>
    <definedName name="Det63x6" localSheetId="6">#REF!</definedName>
    <definedName name="Det63x6" localSheetId="5">#REF!</definedName>
    <definedName name="Det63x6">#REF!</definedName>
    <definedName name="Det75x6" localSheetId="6">#REF!</definedName>
    <definedName name="Det75x6" localSheetId="5">#REF!</definedName>
    <definedName name="Det75x6">#REF!</definedName>
    <definedName name="dfg" localSheetId="0" hidden="1">{"'Sheet1'!$L$16"}</definedName>
    <definedName name="dfg" hidden="1">{"'Sheet1'!$L$16"}</definedName>
    <definedName name="DFSDF" localSheetId="0" hidden="1">{"'Sheet1'!$L$16"}</definedName>
    <definedName name="DFSDF" hidden="1">{"'Sheet1'!$L$16"}</definedName>
    <definedName name="dfvssd" hidden="1">#REF!</definedName>
    <definedName name="dgbdII" localSheetId="6">#REF!</definedName>
    <definedName name="dgbdII" localSheetId="5">#REF!</definedName>
    <definedName name="dgbdII">#REF!</definedName>
    <definedName name="DGCTI592" localSheetId="6">#REF!</definedName>
    <definedName name="DGCTI592" localSheetId="5">#REF!</definedName>
    <definedName name="DGCTI592">#REF!</definedName>
    <definedName name="dgctp2" localSheetId="0" hidden="1">{"'Sheet1'!$L$16"}</definedName>
    <definedName name="dgctp2" hidden="1">{"'Sheet1'!$L$16"}</definedName>
    <definedName name="dgj" localSheetId="0" hidden="1">{#N/A,#N/A,FALSE,"BN"}</definedName>
    <definedName name="dgj" hidden="1">{#N/A,#N/A,FALSE,"BN"}</definedName>
    <definedName name="DGNC" localSheetId="6">#REF!</definedName>
    <definedName name="DGNC" localSheetId="5">#REF!</definedName>
    <definedName name="DGNC" localSheetId="0">#REF!</definedName>
    <definedName name="DGNC">#REF!</definedName>
    <definedName name="dgqndn" localSheetId="6">#REF!</definedName>
    <definedName name="dgqndn" localSheetId="5">#REF!</definedName>
    <definedName name="dgqndn" localSheetId="0">#REF!</definedName>
    <definedName name="dgqndn">#REF!</definedName>
    <definedName name="DGTV" localSheetId="6">#REF!</definedName>
    <definedName name="DGTV" localSheetId="5">#REF!</definedName>
    <definedName name="DGTV">#REF!</definedName>
    <definedName name="dgvl" localSheetId="6">#REF!</definedName>
    <definedName name="dgvl" localSheetId="5">#REF!</definedName>
    <definedName name="dgvl">#REF!</definedName>
    <definedName name="DGVT" localSheetId="6">#REF!</definedName>
    <definedName name="DGVT" localSheetId="5">#REF!</definedName>
    <definedName name="DGVT">#REF!</definedName>
    <definedName name="dhom" localSheetId="6">#REF!</definedName>
    <definedName name="dhom" localSheetId="5">#REF!</definedName>
    <definedName name="dhom">#REF!</definedName>
    <definedName name="dien" localSheetId="6">#REF!</definedName>
    <definedName name="dien" localSheetId="5">#REF!</definedName>
    <definedName name="dien" localSheetId="0" hidden="1">{"'Sheet1'!$L$16"}</definedName>
    <definedName name="dien">#REF!</definedName>
    <definedName name="dientichck" localSheetId="6">#REF!</definedName>
    <definedName name="dientichck" localSheetId="5">#REF!</definedName>
    <definedName name="dientichck">#REF!</definedName>
    <definedName name="dinh2" localSheetId="6">#REF!</definedName>
    <definedName name="dinh2" localSheetId="5">#REF!</definedName>
    <definedName name="dinh2">#REF!</definedName>
    <definedName name="Discount" localSheetId="6" hidden="1">#REF!</definedName>
    <definedName name="Discount" localSheetId="5" hidden="1">#REF!</definedName>
    <definedName name="Discount" hidden="1">#REF!</definedName>
    <definedName name="display_area_2" localSheetId="6" hidden="1">#REF!</definedName>
    <definedName name="display_area_2" localSheetId="5" hidden="1">#REF!</definedName>
    <definedName name="display_area_2" hidden="1">#REF!</definedName>
    <definedName name="DLCC" localSheetId="6">#REF!</definedName>
    <definedName name="DLCC" localSheetId="5">#REF!</definedName>
    <definedName name="DLCC">#REF!</definedName>
    <definedName name="DM" localSheetId="6">#REF!</definedName>
    <definedName name="DM" localSheetId="5">#REF!</definedName>
    <definedName name="DM">#REF!</definedName>
    <definedName name="dm56bxd" localSheetId="6">#REF!</definedName>
    <definedName name="dm56bxd" localSheetId="5">#REF!</definedName>
    <definedName name="dm56bxd">#REF!</definedName>
    <definedName name="DN" localSheetId="6">#REF!</definedName>
    <definedName name="DN" localSheetId="5">#REF!</definedName>
    <definedName name="DN">#REF!</definedName>
    <definedName name="DÑt45x4" localSheetId="6">#REF!</definedName>
    <definedName name="DÑt45x4" localSheetId="5">#REF!</definedName>
    <definedName name="DÑt45x4">#REF!</definedName>
    <definedName name="doan1" localSheetId="6">#REF!</definedName>
    <definedName name="doan1" localSheetId="5">#REF!</definedName>
    <definedName name="doan1">#REF!</definedName>
    <definedName name="doan2" localSheetId="6">#REF!</definedName>
    <definedName name="doan2" localSheetId="5">#REF!</definedName>
    <definedName name="doan2">#REF!</definedName>
    <definedName name="doan3" localSheetId="6">#REF!</definedName>
    <definedName name="doan3" localSheetId="5">#REF!</definedName>
    <definedName name="doan3">#REF!</definedName>
    <definedName name="doan4" localSheetId="6">#REF!</definedName>
    <definedName name="doan4" localSheetId="5">#REF!</definedName>
    <definedName name="doan4">#REF!</definedName>
    <definedName name="doan5" localSheetId="6">#REF!</definedName>
    <definedName name="doan5" localSheetId="5">#REF!</definedName>
    <definedName name="doan5">#REF!</definedName>
    <definedName name="doan6" localSheetId="6">#REF!</definedName>
    <definedName name="doan6" localSheetId="5">#REF!</definedName>
    <definedName name="doan6">#REF!</definedName>
    <definedName name="docdoc">0.03125</definedName>
    <definedName name="Document_array" localSheetId="0">{"Thuxm2.xls","Sheet1"}</definedName>
    <definedName name="Document_array">{"Thuxm2.xls","Sheet1"}</definedName>
    <definedName name="DON_GIA_3282" localSheetId="6">#REF!</definedName>
    <definedName name="DON_GIA_3282" localSheetId="5">#REF!</definedName>
    <definedName name="DON_GIA_3282" localSheetId="0">#REF!</definedName>
    <definedName name="DON_GIA_3282">#REF!</definedName>
    <definedName name="DON_GIA_3283" localSheetId="6">#REF!</definedName>
    <definedName name="DON_GIA_3283" localSheetId="5">#REF!</definedName>
    <definedName name="DON_GIA_3283" localSheetId="0">#REF!</definedName>
    <definedName name="DON_GIA_3283">#REF!</definedName>
    <definedName name="DON_GIA_3285" localSheetId="6">#REF!</definedName>
    <definedName name="DON_GIA_3285" localSheetId="5">#REF!</definedName>
    <definedName name="DON_GIA_3285">#REF!</definedName>
    <definedName name="DON_GIA_VAN_CHUYEN_36" localSheetId="6">#REF!</definedName>
    <definedName name="DON_GIA_VAN_CHUYEN_36" localSheetId="5">#REF!</definedName>
    <definedName name="DON_GIA_VAN_CHUYEN_36">#REF!</definedName>
    <definedName name="dongia" localSheetId="6">#REF!</definedName>
    <definedName name="dongia" localSheetId="5">#REF!</definedName>
    <definedName name="dongia">#REF!</definedName>
    <definedName name="Dot" localSheetId="0" hidden="1">{"'Sheet1'!$L$16"}</definedName>
    <definedName name="Dot" hidden="1">{"'Sheet1'!$L$16"}</definedName>
    <definedName name="dotcong">1</definedName>
    <definedName name="drf" localSheetId="0" hidden="1">#REF!</definedName>
    <definedName name="drf" hidden="1">#REF!</definedName>
    <definedName name="ds" localSheetId="0" hidden="1">{#N/A,#N/A,FALSE,"Chi tiÆt"}</definedName>
    <definedName name="ds" hidden="1">{#N/A,#N/A,FALSE,"Chi tiÆt"}</definedName>
    <definedName name="DS1p1vc" localSheetId="6">#REF!</definedName>
    <definedName name="DS1p1vc" localSheetId="5">#REF!</definedName>
    <definedName name="DS1p1vc" localSheetId="0">#REF!</definedName>
    <definedName name="DS1p1vc">#REF!</definedName>
    <definedName name="ds1p2nc" localSheetId="6">#REF!</definedName>
    <definedName name="ds1p2nc" localSheetId="5">#REF!</definedName>
    <definedName name="ds1p2nc" localSheetId="0">#REF!</definedName>
    <definedName name="ds1p2nc">#REF!</definedName>
    <definedName name="ds1p2vc" localSheetId="6">#REF!</definedName>
    <definedName name="ds1p2vc" localSheetId="5">#REF!</definedName>
    <definedName name="ds1p2vc">#REF!</definedName>
    <definedName name="ds1pnc" localSheetId="6">#REF!</definedName>
    <definedName name="ds1pnc" localSheetId="5">#REF!</definedName>
    <definedName name="ds1pnc">#REF!</definedName>
    <definedName name="ds1pvl" localSheetId="6">#REF!</definedName>
    <definedName name="ds1pvl" localSheetId="5">#REF!</definedName>
    <definedName name="ds1pvl">#REF!</definedName>
    <definedName name="ds3pctnc" localSheetId="6">#REF!</definedName>
    <definedName name="ds3pctnc" localSheetId="5">#REF!</definedName>
    <definedName name="ds3pctnc">#REF!</definedName>
    <definedName name="ds3pctvc" localSheetId="6">#REF!</definedName>
    <definedName name="ds3pctvc" localSheetId="5">#REF!</definedName>
    <definedName name="ds3pctvc">#REF!</definedName>
    <definedName name="ds3pctvl" localSheetId="6">#REF!</definedName>
    <definedName name="ds3pctvl" localSheetId="5">#REF!</definedName>
    <definedName name="ds3pctvl">#REF!</definedName>
    <definedName name="dsfsd" hidden="1">#REF!</definedName>
    <definedName name="dsh" localSheetId="6" hidden="1">#REF!</definedName>
    <definedName name="dsh" localSheetId="5" hidden="1">#REF!</definedName>
    <definedName name="dsh" hidden="1">#REF!</definedName>
    <definedName name="DSPK1p1nc" localSheetId="6">#REF!</definedName>
    <definedName name="DSPK1p1nc" localSheetId="5">#REF!</definedName>
    <definedName name="DSPK1p1nc">#REF!</definedName>
    <definedName name="DSPK1p1vl" localSheetId="6">#REF!</definedName>
    <definedName name="DSPK1p1vl" localSheetId="5">#REF!</definedName>
    <definedName name="DSPK1p1vl">#REF!</definedName>
    <definedName name="DSPK1pnc" localSheetId="6">#REF!</definedName>
    <definedName name="DSPK1pnc" localSheetId="5">#REF!</definedName>
    <definedName name="DSPK1pnc">#REF!</definedName>
    <definedName name="DSPK1pvl" localSheetId="6">#REF!</definedName>
    <definedName name="DSPK1pvl" localSheetId="5">#REF!</definedName>
    <definedName name="DSPK1pvl">#REF!</definedName>
    <definedName name="DSUMDATA" localSheetId="6">#REF!</definedName>
    <definedName name="DSUMDATA" localSheetId="5">#REF!</definedName>
    <definedName name="DSUMDATA">#REF!</definedName>
    <definedName name="dtich1" localSheetId="6">#REF!</definedName>
    <definedName name="dtich1" localSheetId="5">#REF!</definedName>
    <definedName name="dtich1">#REF!</definedName>
    <definedName name="dtich2" localSheetId="6">#REF!</definedName>
    <definedName name="dtich2" localSheetId="5">#REF!</definedName>
    <definedName name="dtich2">#REF!</definedName>
    <definedName name="dtich3" localSheetId="6">#REF!</definedName>
    <definedName name="dtich3" localSheetId="5">#REF!</definedName>
    <definedName name="dtich3">#REF!</definedName>
    <definedName name="dtich4" localSheetId="6">#REF!</definedName>
    <definedName name="dtich4" localSheetId="5">#REF!</definedName>
    <definedName name="dtich4">#REF!</definedName>
    <definedName name="dtich5" localSheetId="6">#REF!</definedName>
    <definedName name="dtich5" localSheetId="5">#REF!</definedName>
    <definedName name="dtich5">#REF!</definedName>
    <definedName name="dtich6" localSheetId="6">#REF!</definedName>
    <definedName name="dtich6" localSheetId="5">#REF!</definedName>
    <definedName name="dtich6">#REF!</definedName>
    <definedName name="DU_TOAN_CHI_TIET_CONG_TO" localSheetId="6">#REF!</definedName>
    <definedName name="DU_TOAN_CHI_TIET_CONG_TO" localSheetId="5">#REF!</definedName>
    <definedName name="DU_TOAN_CHI_TIET_CONG_TO">#REF!</definedName>
    <definedName name="DU_TOAN_CHI_TIET_DZ22KV" localSheetId="6">#REF!</definedName>
    <definedName name="DU_TOAN_CHI_TIET_DZ22KV" localSheetId="5">#REF!</definedName>
    <definedName name="DU_TOAN_CHI_TIET_DZ22KV">#REF!</definedName>
    <definedName name="DU_TOAN_CHI_TIET_KHO_BAI" localSheetId="6">#REF!</definedName>
    <definedName name="DU_TOAN_CHI_TIET_KHO_BAI" localSheetId="5">#REF!</definedName>
    <definedName name="DU_TOAN_CHI_TIET_KHO_BAI">#REF!</definedName>
    <definedName name="Duongnaco" localSheetId="0" hidden="1">{"'Sheet1'!$L$16"}</definedName>
    <definedName name="Duongnaco" hidden="1">{"'Sheet1'!$L$16"}</definedName>
    <definedName name="duongvt" localSheetId="0" hidden="1">{"'Sheet1'!$L$16"}</definedName>
    <definedName name="duongvt" hidden="1">{"'Sheet1'!$L$16"}</definedName>
    <definedName name="DutoanDongmo" localSheetId="6">#REF!</definedName>
    <definedName name="DutoanDongmo" localSheetId="5">#REF!</definedName>
    <definedName name="DutoanDongmo" localSheetId="0">#REF!</definedName>
    <definedName name="DutoanDongmo">#REF!</definedName>
    <definedName name="dvgfsgdsdg" hidden="1">#REF!</definedName>
    <definedName name="E" localSheetId="0" hidden="1">{#N/A,#N/A,FALSE,"BN (2)"}</definedName>
    <definedName name="E" hidden="1">{#N/A,#N/A,FALSE,"BN (2)"}</definedName>
    <definedName name="E.chandoc">8.875</definedName>
    <definedName name="E.PC">10.438</definedName>
    <definedName name="E.PVI">12</definedName>
    <definedName name="emb" localSheetId="6">#REF!</definedName>
    <definedName name="emb" localSheetId="5">#REF!</definedName>
    <definedName name="emb" localSheetId="0">#REF!</definedName>
    <definedName name="emb">#REF!</definedName>
    <definedName name="End_1" localSheetId="6">#REF!</definedName>
    <definedName name="End_1" localSheetId="5">#REF!</definedName>
    <definedName name="End_1" localSheetId="0">#REF!</definedName>
    <definedName name="End_1">#REF!</definedName>
    <definedName name="End_10" localSheetId="6">#REF!</definedName>
    <definedName name="End_10" localSheetId="5">#REF!</definedName>
    <definedName name="End_10">#REF!</definedName>
    <definedName name="End_11" localSheetId="6">#REF!</definedName>
    <definedName name="End_11" localSheetId="5">#REF!</definedName>
    <definedName name="End_11">#REF!</definedName>
    <definedName name="End_12" localSheetId="6">#REF!</definedName>
    <definedName name="End_12" localSheetId="5">#REF!</definedName>
    <definedName name="End_12">#REF!</definedName>
    <definedName name="End_13" localSheetId="6">#REF!</definedName>
    <definedName name="End_13" localSheetId="5">#REF!</definedName>
    <definedName name="End_13">#REF!</definedName>
    <definedName name="End_2" localSheetId="6">#REF!</definedName>
    <definedName name="End_2" localSheetId="5">#REF!</definedName>
    <definedName name="End_2">#REF!</definedName>
    <definedName name="End_3" localSheetId="6">#REF!</definedName>
    <definedName name="End_3" localSheetId="5">#REF!</definedName>
    <definedName name="End_3">#REF!</definedName>
    <definedName name="End_4" localSheetId="6">#REF!</definedName>
    <definedName name="End_4" localSheetId="5">#REF!</definedName>
    <definedName name="End_4">#REF!</definedName>
    <definedName name="End_5" localSheetId="6">#REF!</definedName>
    <definedName name="End_5" localSheetId="5">#REF!</definedName>
    <definedName name="End_5">#REF!</definedName>
    <definedName name="End_6" localSheetId="6">#REF!</definedName>
    <definedName name="End_6" localSheetId="5">#REF!</definedName>
    <definedName name="End_6">#REF!</definedName>
    <definedName name="End_7" localSheetId="6">#REF!</definedName>
    <definedName name="End_7" localSheetId="5">#REF!</definedName>
    <definedName name="End_7">#REF!</definedName>
    <definedName name="End_8" localSheetId="6">#REF!</definedName>
    <definedName name="End_8" localSheetId="5">#REF!</definedName>
    <definedName name="End_8">#REF!</definedName>
    <definedName name="End_9" localSheetId="6">#REF!</definedName>
    <definedName name="End_9" localSheetId="5">#REF!</definedName>
    <definedName name="End_9">#REF!</definedName>
    <definedName name="ex" localSheetId="6">#REF!</definedName>
    <definedName name="ex" localSheetId="5">#REF!</definedName>
    <definedName name="ex">#REF!</definedName>
    <definedName name="f" localSheetId="6">#REF!</definedName>
    <definedName name="f" localSheetId="5">#REF!</definedName>
    <definedName name="f">#REF!</definedName>
    <definedName name="faasdf" hidden="1">#REF!</definedName>
    <definedName name="FACTOR" localSheetId="6">#REF!</definedName>
    <definedName name="FACTOR" localSheetId="5">#REF!</definedName>
    <definedName name="FACTOR">#REF!</definedName>
    <definedName name="FCode" localSheetId="6" hidden="1">#REF!</definedName>
    <definedName name="FCode" localSheetId="5" hidden="1">#REF!</definedName>
    <definedName name="FCode" hidden="1">#REF!</definedName>
    <definedName name="fdfsf" localSheetId="0" hidden="1">{#N/A,#N/A,FALSE,"Chi tiÆt"}</definedName>
    <definedName name="fdfsf" hidden="1">{#N/A,#N/A,FALSE,"Chi tiÆt"}</definedName>
    <definedName name="fff" localSheetId="0" hidden="1">{"'Sheet1'!$L$16"}</definedName>
    <definedName name="fff" hidden="1">{"'Sheet1'!$L$16"}</definedName>
    <definedName name="FI_12">4820</definedName>
    <definedName name="fsd" localSheetId="0" hidden="1">{"'Sheet1'!$L$16"}</definedName>
    <definedName name="fsd" hidden="1">{"'Sheet1'!$L$16"}</definedName>
    <definedName name="fsdfdsf" localSheetId="0" hidden="1">{"'Sheet1'!$L$16"}</definedName>
    <definedName name="fsdfdsf" hidden="1">{"'Sheet1'!$L$16"}</definedName>
    <definedName name="g" localSheetId="0" hidden="1">{"'Sheet1'!$L$16"}</definedName>
    <definedName name="g" hidden="1">{"'Sheet1'!$L$16"}</definedName>
    <definedName name="G_ME" localSheetId="6">#REF!</definedName>
    <definedName name="G_ME" localSheetId="5">#REF!</definedName>
    <definedName name="G_ME">#REF!</definedName>
    <definedName name="gach" localSheetId="6">#REF!</definedName>
    <definedName name="gach" localSheetId="5">#REF!</definedName>
    <definedName name="gach">#REF!</definedName>
    <definedName name="geo" localSheetId="6">#REF!</definedName>
    <definedName name="geo" localSheetId="5">#REF!</definedName>
    <definedName name="geo">#REF!</definedName>
    <definedName name="gf" localSheetId="0" hidden="1">{"'Sheet1'!$L$16"}</definedName>
    <definedName name="gf" hidden="1">{"'Sheet1'!$L$16"}</definedName>
    <definedName name="gfdgfd" localSheetId="0" hidden="1">{"'Sheet1'!$L$16"}</definedName>
    <definedName name="gfdgfd" hidden="1">{"'Sheet1'!$L$16"}</definedName>
    <definedName name="gff" localSheetId="0" hidden="1">{"'Sheet1'!$L$16"}</definedName>
    <definedName name="gff" hidden="1">{"'Sheet1'!$L$16"}</definedName>
    <definedName name="gg" localSheetId="6">#REF!</definedName>
    <definedName name="gg" localSheetId="5">#REF!</definedName>
    <definedName name="gg">#REF!</definedName>
    <definedName name="gh" localSheetId="0" hidden="1">{"'Sheet1'!$L$16"}</definedName>
    <definedName name="gh" hidden="1">{"'Sheet1'!$L$16"}</definedName>
    <definedName name="ghip" localSheetId="6">#REF!</definedName>
    <definedName name="ghip" localSheetId="5">#REF!</definedName>
    <definedName name="ghip">#REF!</definedName>
    <definedName name="gia" localSheetId="6">#REF!</definedName>
    <definedName name="gia" localSheetId="5">#REF!</definedName>
    <definedName name="gia">#REF!</definedName>
    <definedName name="Gia_CT" localSheetId="6">#REF!</definedName>
    <definedName name="Gia_CT" localSheetId="5">#REF!</definedName>
    <definedName name="Gia_CT">#REF!</definedName>
    <definedName name="GIA_CU_LY_VAN_CHUYEN" localSheetId="6">#REF!</definedName>
    <definedName name="GIA_CU_LY_VAN_CHUYEN" localSheetId="5">#REF!</definedName>
    <definedName name="GIA_CU_LY_VAN_CHUYEN">#REF!</definedName>
    <definedName name="gia_tien" localSheetId="6">#REF!</definedName>
    <definedName name="gia_tien" localSheetId="5">#REF!</definedName>
    <definedName name="gia_tien">#REF!</definedName>
    <definedName name="gia_tien_BTN" localSheetId="6">#REF!</definedName>
    <definedName name="gia_tien_BTN" localSheetId="5">#REF!</definedName>
    <definedName name="gia_tien_BTN">#REF!</definedName>
    <definedName name="Gia_VT" localSheetId="6">#REF!</definedName>
    <definedName name="Gia_VT" localSheetId="5">#REF!</definedName>
    <definedName name="Gia_VT">#REF!</definedName>
    <definedName name="GIAVLIEUTN" localSheetId="6">#REF!</definedName>
    <definedName name="GIAVLIEUTN" localSheetId="5">#REF!</definedName>
    <definedName name="GIAVLIEUTN">#REF!</definedName>
    <definedName name="Giocong" localSheetId="6">#REF!</definedName>
    <definedName name="Giocong" localSheetId="5">#REF!</definedName>
    <definedName name="Giocong">#REF!</definedName>
    <definedName name="gl3p" localSheetId="6">#REF!</definedName>
    <definedName name="gl3p" localSheetId="5">#REF!</definedName>
    <definedName name="gl3p">#REF!</definedName>
    <definedName name="Goc32x3" localSheetId="6">#REF!</definedName>
    <definedName name="Goc32x3" localSheetId="5">#REF!</definedName>
    <definedName name="Goc32x3" localSheetId="0">#REF!</definedName>
    <definedName name="Goc32x3">#REF!</definedName>
    <definedName name="Goc35x3" localSheetId="6">#REF!</definedName>
    <definedName name="Goc35x3" localSheetId="5">#REF!</definedName>
    <definedName name="Goc35x3" localSheetId="0">#REF!</definedName>
    <definedName name="Goc35x3">#REF!</definedName>
    <definedName name="Goc40x4" localSheetId="6">#REF!</definedName>
    <definedName name="Goc40x4" localSheetId="5">#REF!</definedName>
    <definedName name="Goc40x4">#REF!</definedName>
    <definedName name="Goc45x4" localSheetId="6">#REF!</definedName>
    <definedName name="Goc45x4" localSheetId="5">#REF!</definedName>
    <definedName name="Goc45x4">#REF!</definedName>
    <definedName name="Goc50x5" localSheetId="6">#REF!</definedName>
    <definedName name="Goc50x5" localSheetId="5">#REF!</definedName>
    <definedName name="Goc50x5">#REF!</definedName>
    <definedName name="Goc63x6" localSheetId="6">#REF!</definedName>
    <definedName name="Goc63x6" localSheetId="5">#REF!</definedName>
    <definedName name="Goc63x6">#REF!</definedName>
    <definedName name="Goc75x6" localSheetId="6">#REF!</definedName>
    <definedName name="Goc75x6" localSheetId="5">#REF!</definedName>
    <definedName name="Goc75x6">#REF!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hidden="1">{"'Sheet1'!$L$16"}</definedName>
    <definedName name="Gtb" localSheetId="6">#REF!</definedName>
    <definedName name="Gtb" localSheetId="5">#REF!</definedName>
    <definedName name="Gtb">#REF!</definedName>
    <definedName name="gtbtt" localSheetId="6">#REF!</definedName>
    <definedName name="gtbtt" localSheetId="5">#REF!</definedName>
    <definedName name="gtbtt">#REF!</definedName>
    <definedName name="gtst" localSheetId="6">#REF!</definedName>
    <definedName name="gtst" localSheetId="5">#REF!</definedName>
    <definedName name="gtst">#REF!</definedName>
    <definedName name="GTXL" localSheetId="6">#REF!</definedName>
    <definedName name="GTXL" localSheetId="5">#REF!</definedName>
    <definedName name="GTXL">#REF!</definedName>
    <definedName name="Gxl" localSheetId="6">#REF!</definedName>
    <definedName name="Gxl" localSheetId="5">#REF!</definedName>
    <definedName name="Gxl">#REF!</definedName>
    <definedName name="gxltt" localSheetId="6">#REF!</definedName>
    <definedName name="gxltt" localSheetId="5">#REF!</definedName>
    <definedName name="gxltt">#REF!</definedName>
    <definedName name="h" localSheetId="6">#REF!</definedName>
    <definedName name="h" localSheetId="5">#REF!</definedName>
    <definedName name="h" localSheetId="0" hidden="1">{"'Sheet1'!$L$16"}</definedName>
    <definedName name="h">#REF!</definedName>
    <definedName name="H_THUCHTHH" localSheetId="6">#REF!</definedName>
    <definedName name="H_THUCHTHH" localSheetId="5">#REF!</definedName>
    <definedName name="H_THUCHTHH">#REF!</definedName>
    <definedName name="H_THUCTT" localSheetId="6">#REF!</definedName>
    <definedName name="H_THUCTT" localSheetId="5">#REF!</definedName>
    <definedName name="H_THUCTT">#REF!</definedName>
    <definedName name="HCM" localSheetId="6">#REF!</definedName>
    <definedName name="HCM" localSheetId="5">#REF!</definedName>
    <definedName name="HCM">#REF!</definedName>
    <definedName name="Hdao">0.3</definedName>
    <definedName name="Hdap">5.2</definedName>
    <definedName name="HE_SO_KHO_KHAN_CANG_DAY" localSheetId="6">#REF!</definedName>
    <definedName name="HE_SO_KHO_KHAN_CANG_DAY" localSheetId="5">#REF!</definedName>
    <definedName name="HE_SO_KHO_KHAN_CANG_DAY" localSheetId="0">#REF!</definedName>
    <definedName name="HE_SO_KHO_KHAN_CANG_DAY">#REF!</definedName>
    <definedName name="Heä_soá_laép_xaø_H">1.7</definedName>
    <definedName name="heä_soá_sình_laày" localSheetId="6">#REF!</definedName>
    <definedName name="heä_soá_sình_laày" localSheetId="5">#REF!</definedName>
    <definedName name="heä_soá_sình_laày" localSheetId="0">#REF!</definedName>
    <definedName name="heä_soá_sình_laày">#REF!</definedName>
    <definedName name="hfdsh" hidden="1">#REF!</definedName>
    <definedName name="hh" localSheetId="6">#REF!</definedName>
    <definedName name="hh" localSheetId="5">#REF!</definedName>
    <definedName name="hh" localSheetId="0">#REF!</definedName>
    <definedName name="hh">#REF!</definedName>
    <definedName name="HHcat" localSheetId="6">#REF!</definedName>
    <definedName name="HHcat" localSheetId="5">#REF!</definedName>
    <definedName name="HHcat" localSheetId="0">#REF!</definedName>
    <definedName name="HHcat">#REF!</definedName>
    <definedName name="HHda" localSheetId="6">#REF!</definedName>
    <definedName name="HHda" localSheetId="5">#REF!</definedName>
    <definedName name="HHda">#REF!</definedName>
    <definedName name="HHTT" localSheetId="6">#REF!</definedName>
    <definedName name="HHTT" localSheetId="5">#REF!</definedName>
    <definedName name="HHTT">#REF!</definedName>
    <definedName name="HiddenRows" localSheetId="6" hidden="1">#REF!</definedName>
    <definedName name="HiddenRows" localSheetId="5" hidden="1">#REF!</definedName>
    <definedName name="HiddenRows" hidden="1">#REF!</definedName>
    <definedName name="hien" localSheetId="6">#REF!</definedName>
    <definedName name="hien" localSheetId="5">#REF!</definedName>
    <definedName name="hien">#REF!</definedName>
    <definedName name="Hinh_thuc" localSheetId="6">#REF!</definedName>
    <definedName name="Hinh_thuc" localSheetId="5">#REF!</definedName>
    <definedName name="Hinh_thuc">#REF!</definedName>
    <definedName name="HiÕu" localSheetId="6">#REF!</definedName>
    <definedName name="HiÕu" localSheetId="5">#REF!</definedName>
    <definedName name="HiÕu">#REF!</definedName>
    <definedName name="hjjkl" localSheetId="0" hidden="1">{"'Sheet1'!$L$16"}</definedName>
    <definedName name="hjjkl" hidden="1">{"'Sheet1'!$L$16"}</definedName>
    <definedName name="hoc">55000</definedName>
    <definedName name="HOME_MANP" localSheetId="6">#REF!</definedName>
    <definedName name="HOME_MANP" localSheetId="5">#REF!</definedName>
    <definedName name="HOME_MANP" localSheetId="0">#REF!</definedName>
    <definedName name="HOME_MANP">#REF!</definedName>
    <definedName name="HOMEOFFICE_COST" localSheetId="6">#REF!</definedName>
    <definedName name="HOMEOFFICE_COST" localSheetId="5">#REF!</definedName>
    <definedName name="HOMEOFFICE_COST" localSheetId="0">#REF!</definedName>
    <definedName name="HOMEOFFICE_COST">#REF!</definedName>
    <definedName name="Hong" localSheetId="0" hidden="1">{"'Sheet1'!$L$16"}</definedName>
    <definedName name="Hong" hidden="1">{"'Sheet1'!$L$16"}</definedName>
    <definedName name="hrr" localSheetId="0" hidden="1">{"'Sheet1'!$L$16"}</definedName>
    <definedName name="hrr" hidden="1">{"'Sheet1'!$L$16"}</definedName>
    <definedName name="hs" localSheetId="6">#REF!</definedName>
    <definedName name="hs" localSheetId="5">#REF!</definedName>
    <definedName name="hs">#REF!</definedName>
    <definedName name="HSCT3">0.1</definedName>
    <definedName name="hsd" localSheetId="6">#REF!</definedName>
    <definedName name="hsd" localSheetId="5">#REF!</definedName>
    <definedName name="hsd" localSheetId="0">#REF!</definedName>
    <definedName name="hsd">#REF!</definedName>
    <definedName name="hsdc" localSheetId="6">#REF!</definedName>
    <definedName name="hsdc" localSheetId="5">#REF!</definedName>
    <definedName name="hsdc" localSheetId="0">#REF!</definedName>
    <definedName name="hsdc">#REF!</definedName>
    <definedName name="hsdc1" localSheetId="6">#REF!</definedName>
    <definedName name="hsdc1" localSheetId="5">#REF!</definedName>
    <definedName name="hsdc1">#REF!</definedName>
    <definedName name="HSDN">2.5</definedName>
    <definedName name="HSHH" localSheetId="6">#REF!</definedName>
    <definedName name="HSHH" localSheetId="5">#REF!</definedName>
    <definedName name="HSHH">#REF!</definedName>
    <definedName name="HSHHUT" localSheetId="6">#REF!</definedName>
    <definedName name="HSHHUT" localSheetId="5">#REF!</definedName>
    <definedName name="HSHHUT">#REF!</definedName>
    <definedName name="hsk" localSheetId="6">#REF!</definedName>
    <definedName name="hsk" localSheetId="5">#REF!</definedName>
    <definedName name="hsk">#REF!</definedName>
    <definedName name="HSKK35" localSheetId="6">#REF!</definedName>
    <definedName name="HSKK35" localSheetId="5">#REF!</definedName>
    <definedName name="HSKK35">#REF!</definedName>
    <definedName name="HSLX" localSheetId="6">#REF!</definedName>
    <definedName name="HSLX" localSheetId="5">#REF!</definedName>
    <definedName name="HSLX">#REF!</definedName>
    <definedName name="HSLXH">1.7</definedName>
    <definedName name="HSLXP" localSheetId="6">#REF!</definedName>
    <definedName name="HSLXP" localSheetId="5">#REF!</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6">#REF!</definedName>
    <definedName name="hßm4" localSheetId="5">#REF!</definedName>
    <definedName name="hßm4" localSheetId="0">#REF!</definedName>
    <definedName name="hßm4">#REF!</definedName>
    <definedName name="hstb" localSheetId="6">#REF!</definedName>
    <definedName name="hstb" localSheetId="5">#REF!</definedName>
    <definedName name="hstb" localSheetId="0">#REF!</definedName>
    <definedName name="hstb">#REF!</definedName>
    <definedName name="hstdtk" localSheetId="6">#REF!</definedName>
    <definedName name="hstdtk" localSheetId="5">#REF!</definedName>
    <definedName name="hstdtk">#REF!</definedName>
    <definedName name="hsthep" localSheetId="6">#REF!</definedName>
    <definedName name="hsthep" localSheetId="5">#REF!</definedName>
    <definedName name="hsthep" localSheetId="0">#REF!</definedName>
    <definedName name="hsthep">#REF!</definedName>
    <definedName name="HSVC1" localSheetId="6">#REF!</definedName>
    <definedName name="HSVC1" localSheetId="5">#REF!</definedName>
    <definedName name="HSVC1" localSheetId="0">#REF!</definedName>
    <definedName name="HSVC1">#REF!</definedName>
    <definedName name="HSVC2" localSheetId="6">#REF!</definedName>
    <definedName name="HSVC2" localSheetId="5">#REF!</definedName>
    <definedName name="HSVC2">#REF!</definedName>
    <definedName name="HSVC3" localSheetId="6">#REF!</definedName>
    <definedName name="HSVC3" localSheetId="5">#REF!</definedName>
    <definedName name="HSVC3">#REF!</definedName>
    <definedName name="hsvl" localSheetId="6">#REF!</definedName>
    <definedName name="hsvl" localSheetId="5">#REF!</definedName>
    <definedName name="hsvl" localSheetId="0">1</definedName>
    <definedName name="hsvl">#REF!</definedName>
    <definedName name="hsvl2">1</definedName>
    <definedName name="HT" localSheetId="6">#REF!</definedName>
    <definedName name="HT" localSheetId="5">#REF!</definedName>
    <definedName name="HT" localSheetId="0">#REF!</definedName>
    <definedName name="HT">#REF!</definedName>
    <definedName name="HTHH" localSheetId="6">#REF!</definedName>
    <definedName name="HTHH" localSheetId="5">#REF!</definedName>
    <definedName name="HTHH" localSheetId="0">#REF!</definedName>
    <definedName name="HTHH">#REF!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 localSheetId="6">#REF!</definedName>
    <definedName name="HTNC" localSheetId="5">#REF!</definedName>
    <definedName name="HTNC" localSheetId="0">#REF!</definedName>
    <definedName name="HTNC">#REF!</definedName>
    <definedName name="htrhrt" localSheetId="0" hidden="1">{"'Sheet1'!$L$16"}</definedName>
    <definedName name="htrhrt" hidden="1">{"'Sheet1'!$L$16"}</definedName>
    <definedName name="HTVL" localSheetId="6">#REF!</definedName>
    <definedName name="HTVL" localSheetId="5">#REF!</definedName>
    <definedName name="HTVL">#REF!</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huynh" hidden="1">#REF!</definedName>
    <definedName name="I" localSheetId="6">#REF!</definedName>
    <definedName name="I" localSheetId="5">#REF!</definedName>
    <definedName name="I">#REF!</definedName>
    <definedName name="IDLAB_COST" localSheetId="6">#REF!</definedName>
    <definedName name="IDLAB_COST" localSheetId="5">#REF!</definedName>
    <definedName name="IDLAB_COST">#REF!</definedName>
    <definedName name="IND_LAB" localSheetId="6">#REF!</definedName>
    <definedName name="IND_LAB" localSheetId="5">#REF!</definedName>
    <definedName name="IND_LAB">#REF!</definedName>
    <definedName name="INDMANP" localSheetId="6">#REF!</definedName>
    <definedName name="INDMANP" localSheetId="5">#REF!</definedName>
    <definedName name="INDMANP">#REF!</definedName>
    <definedName name="j" localSheetId="6">#REF!</definedName>
    <definedName name="j" localSheetId="5">#REF!</definedName>
    <definedName name="j" localSheetId="0" hidden="1">{"'Sheet1'!$L$16"}</definedName>
    <definedName name="j">#REF!</definedName>
    <definedName name="j356C8" localSheetId="6">#REF!</definedName>
    <definedName name="j356C8" localSheetId="5">#REF!</definedName>
    <definedName name="j356C8">#REF!</definedName>
    <definedName name="k" localSheetId="6">#REF!</definedName>
    <definedName name="k" localSheetId="5">#REF!</definedName>
    <definedName name="k" localSheetId="0" hidden="1">{"'Sheet1'!$L$16"}</definedName>
    <definedName name="k">#REF!</definedName>
    <definedName name="k2b" localSheetId="6">#REF!</definedName>
    <definedName name="k2b" localSheetId="5">#REF!</definedName>
    <definedName name="k2b">#REF!</definedName>
    <definedName name="kcong" localSheetId="6">#REF!</definedName>
    <definedName name="kcong" localSheetId="5">#REF!</definedName>
    <definedName name="kcong">#REF!</definedName>
    <definedName name="KH_Chang" localSheetId="6">#REF!</definedName>
    <definedName name="KH_Chang" localSheetId="5">#REF!</definedName>
    <definedName name="KH_Chang">#REF!</definedName>
    <definedName name="khac">2</definedName>
    <definedName name="khla09" localSheetId="0" hidden="1">{"'Sheet1'!$L$16"}</definedName>
    <definedName name="khla09" hidden="1">{"'Sheet1'!$L$16"}</definedName>
    <definedName name="KHOI_LUONG_DAT_DAO_DAP" localSheetId="6">#REF!</definedName>
    <definedName name="KHOI_LUONG_DAT_DAO_DAP" localSheetId="5">#REF!</definedName>
    <definedName name="KHOI_LUONG_DAT_DAO_DAP">#REF!</definedName>
    <definedName name="khongtruotgia" localSheetId="0" hidden="1">{"'Sheet1'!$L$16"}</definedName>
    <definedName name="khongtruotgia" hidden="1">{"'Sheet1'!$L$16"}</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KINH_PHI_DEN_BU" localSheetId="6">#REF!</definedName>
    <definedName name="KINH_PHI_DEN_BU" localSheetId="5">#REF!</definedName>
    <definedName name="KINH_PHI_DEN_BU">#REF!</definedName>
    <definedName name="KINH_PHI_DZ0.4KV" localSheetId="6">#REF!</definedName>
    <definedName name="KINH_PHI_DZ0.4KV" localSheetId="5">#REF!</definedName>
    <definedName name="KINH_PHI_DZ0.4KV">#REF!</definedName>
    <definedName name="KINH_PHI_KHAO_SAT__LAP_BCNCKT__TKKTTC" localSheetId="6">#REF!</definedName>
    <definedName name="KINH_PHI_KHAO_SAT__LAP_BCNCKT__TKKTTC" localSheetId="5">#REF!</definedName>
    <definedName name="KINH_PHI_KHAO_SAT__LAP_BCNCKT__TKKTTC">#REF!</definedName>
    <definedName name="KINH_PHI_KHO_BAI" localSheetId="6">#REF!</definedName>
    <definedName name="KINH_PHI_KHO_BAI" localSheetId="5">#REF!</definedName>
    <definedName name="KINH_PHI_KHO_BAI">#REF!</definedName>
    <definedName name="KINH_PHI_TBA" localSheetId="6">#REF!</definedName>
    <definedName name="KINH_PHI_TBA" localSheetId="5">#REF!</definedName>
    <definedName name="KINH_PHI_TBA">#REF!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hidden="1">{"'Sheet1'!$L$16"}</definedName>
    <definedName name="kl_ME" localSheetId="6">#REF!</definedName>
    <definedName name="kl_ME" localSheetId="5">#REF!</definedName>
    <definedName name="kl_ME">#REF!</definedName>
    <definedName name="KLduonggiaods" localSheetId="0" hidden="1">{"'Sheet1'!$L$16"}</definedName>
    <definedName name="KLduonggiaods" hidden="1">{"'Sheet1'!$L$16"}</definedName>
    <definedName name="KLTHDN" localSheetId="6">#REF!</definedName>
    <definedName name="KLTHDN" localSheetId="5">#REF!</definedName>
    <definedName name="KLTHDN">#REF!</definedName>
    <definedName name="KLVANKHUON" localSheetId="6">#REF!</definedName>
    <definedName name="KLVANKHUON" localSheetId="5">#REF!</definedName>
    <definedName name="KLVANKHUON">#REF!</definedName>
    <definedName name="kp1ph" localSheetId="6">#REF!</definedName>
    <definedName name="kp1ph" localSheetId="5">#REF!</definedName>
    <definedName name="kp1ph">#REF!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 localSheetId="6">#REF!</definedName>
    <definedName name="KSTK" localSheetId="5">#REF!</definedName>
    <definedName name="KSTK">#REF!</definedName>
    <definedName name="l" localSheetId="6">#REF!</definedName>
    <definedName name="l" localSheetId="5">#REF!</definedName>
    <definedName name="l" localSheetId="0" hidden="1">{"'Sheet1'!$L$16"}</definedName>
    <definedName name="l">#REF!</definedName>
    <definedName name="L_mong" localSheetId="6">#REF!</definedName>
    <definedName name="L_mong" localSheetId="5">#REF!</definedName>
    <definedName name="L_mong">#REF!</definedName>
    <definedName name="l2pa1" localSheetId="0" hidden="1">{"'Sheet1'!$L$16"}</definedName>
    <definedName name="l2pa1" hidden="1">{"'Sheet1'!$L$16"}</definedName>
    <definedName name="L63x6">5800</definedName>
    <definedName name="lan" localSheetId="6">#REF!</definedName>
    <definedName name="lan" localSheetId="5">#REF!</definedName>
    <definedName name="lan" localSheetId="0" hidden="1">{#N/A,#N/A,TRUE,"BT M200 da 10x20"}</definedName>
    <definedName name="lan">#REF!</definedName>
    <definedName name="langson" localSheetId="0" hidden="1">{"'Sheet1'!$L$16"}</definedName>
    <definedName name="langson" hidden="1">{"'Sheet1'!$L$16"}</definedName>
    <definedName name="lanhto" localSheetId="6">#REF!</definedName>
    <definedName name="lanhto" localSheetId="5">#REF!</definedName>
    <definedName name="lanhto">#REF!</definedName>
    <definedName name="LAP_DAT_TBA" localSheetId="6">#REF!</definedName>
    <definedName name="LAP_DAT_TBA" localSheetId="5">#REF!</definedName>
    <definedName name="LAP_DAT_TBA">#REF!</definedName>
    <definedName name="LBS_22">107800000</definedName>
    <definedName name="LIET_KE_VI_TRI_DZ0.4KV" localSheetId="6">#REF!</definedName>
    <definedName name="LIET_KE_VI_TRI_DZ0.4KV" localSheetId="5">#REF!</definedName>
    <definedName name="LIET_KE_VI_TRI_DZ0.4KV" localSheetId="0">#REF!</definedName>
    <definedName name="LIET_KE_VI_TRI_DZ0.4KV">#REF!</definedName>
    <definedName name="LIET_KE_VI_TRI_DZ22KV" localSheetId="6">#REF!</definedName>
    <definedName name="LIET_KE_VI_TRI_DZ22KV" localSheetId="5">#REF!</definedName>
    <definedName name="LIET_KE_VI_TRI_DZ22KV">#REF!</definedName>
    <definedName name="lk" localSheetId="6" hidden="1">#REF!</definedName>
    <definedName name="lk" localSheetId="5" hidden="1">#REF!</definedName>
    <definedName name="lk" hidden="1">#REF!</definedName>
    <definedName name="LK_hathe" localSheetId="6">#REF!</definedName>
    <definedName name="LK_hathe" localSheetId="5">#REF!</definedName>
    <definedName name="LK_hathe">#REF!</definedName>
    <definedName name="Lmk" localSheetId="6">#REF!</definedName>
    <definedName name="Lmk" localSheetId="5">#REF!</definedName>
    <definedName name="Lmk">#REF!</definedName>
    <definedName name="lntt" localSheetId="6">#REF!</definedName>
    <definedName name="lntt" localSheetId="5">#REF!</definedName>
    <definedName name="lntt">#REF!</definedName>
    <definedName name="Loai_TD" localSheetId="6">#REF!</definedName>
    <definedName name="Loai_TD" localSheetId="5">#REF!</definedName>
    <definedName name="Loai_TD">#REF!</definedName>
    <definedName name="lồn" localSheetId="0" hidden="1">{"'Sheet1'!$L$16"}</definedName>
    <definedName name="lồn" hidden="1">{"'Sheet1'!$L$16"}</definedName>
    <definedName name="luc" localSheetId="0" hidden="1">{"'Sheet1'!$L$16"}</definedName>
    <definedName name="luc" hidden="1">{"'Sheet1'!$L$16"}</definedName>
    <definedName name="m" localSheetId="0" hidden="1">{"'Sheet1'!$L$16"}</definedName>
    <definedName name="m" hidden="1">{"'Sheet1'!$L$16"}</definedName>
    <definedName name="M0.4" localSheetId="6">#REF!</definedName>
    <definedName name="M0.4" localSheetId="5">#REF!</definedName>
    <definedName name="M0.4">#REF!</definedName>
    <definedName name="M12aavl" localSheetId="6">#REF!</definedName>
    <definedName name="M12aavl" localSheetId="5">#REF!</definedName>
    <definedName name="M12aavl">#REF!</definedName>
    <definedName name="M12ba3p" localSheetId="6">#REF!</definedName>
    <definedName name="M12ba3p" localSheetId="5">#REF!</definedName>
    <definedName name="M12ba3p">#REF!</definedName>
    <definedName name="M12bb1p" localSheetId="6">#REF!</definedName>
    <definedName name="M12bb1p" localSheetId="5">#REF!</definedName>
    <definedName name="M12bb1p">#REF!</definedName>
    <definedName name="M14bb1p" localSheetId="6">#REF!</definedName>
    <definedName name="M14bb1p" localSheetId="5">#REF!</definedName>
    <definedName name="M14bb1p">#REF!</definedName>
    <definedName name="M8a" localSheetId="6">#REF!</definedName>
    <definedName name="M8a" localSheetId="5">#REF!</definedName>
    <definedName name="M8a">#REF!</definedName>
    <definedName name="M8aa" localSheetId="6">#REF!</definedName>
    <definedName name="M8aa" localSheetId="5">#REF!</definedName>
    <definedName name="M8aa">#REF!</definedName>
    <definedName name="m8aanc" localSheetId="6">#REF!</definedName>
    <definedName name="m8aanc" localSheetId="5">#REF!</definedName>
    <definedName name="m8aanc">#REF!</definedName>
    <definedName name="m8aavl" localSheetId="6">#REF!</definedName>
    <definedName name="m8aavl" localSheetId="5">#REF!</definedName>
    <definedName name="m8aavl">#REF!</definedName>
    <definedName name="Ma3pnc" localSheetId="6">#REF!</definedName>
    <definedName name="Ma3pnc" localSheetId="5">#REF!</definedName>
    <definedName name="Ma3pnc">#REF!</definedName>
    <definedName name="Ma3pvl" localSheetId="6">#REF!</definedName>
    <definedName name="Ma3pvl" localSheetId="5">#REF!</definedName>
    <definedName name="Ma3pvl">#REF!</definedName>
    <definedName name="Maa3pnc" localSheetId="6">#REF!</definedName>
    <definedName name="Maa3pnc" localSheetId="5">#REF!</definedName>
    <definedName name="Maa3pnc">#REF!</definedName>
    <definedName name="Maa3pvl" localSheetId="6">#REF!</definedName>
    <definedName name="Maa3pvl" localSheetId="5">#REF!</definedName>
    <definedName name="Maa3pvl">#REF!</definedName>
    <definedName name="mai" localSheetId="0" hidden="1">{"'Sheet1'!$L$16"}</definedName>
    <definedName name="mai" hidden="1">{"'Sheet1'!$L$16"}</definedName>
    <definedName name="MAJ_CON_EQP" localSheetId="6">#REF!</definedName>
    <definedName name="MAJ_CON_EQP" localSheetId="5">#REF!</definedName>
    <definedName name="MAJ_CON_EQP">#REF!</definedName>
    <definedName name="matbang" localSheetId="0" hidden="1">{"'Sheet1'!$L$16"}</definedName>
    <definedName name="matbang" hidden="1">{"'Sheet1'!$L$16"}</definedName>
    <definedName name="MAVANKHUON" localSheetId="6">#REF!</definedName>
    <definedName name="MAVANKHUON" localSheetId="5">#REF!</definedName>
    <definedName name="MAVANKHUON">#REF!</definedName>
    <definedName name="MAVLTHDN" localSheetId="6">#REF!</definedName>
    <definedName name="MAVLTHDN" localSheetId="5">#REF!</definedName>
    <definedName name="MAVLTHDN">#REF!</definedName>
    <definedName name="Mba1p" localSheetId="6">#REF!</definedName>
    <definedName name="Mba1p" localSheetId="5">#REF!</definedName>
    <definedName name="Mba1p">#REF!</definedName>
    <definedName name="Mba3p" localSheetId="6">#REF!</definedName>
    <definedName name="Mba3p" localSheetId="5">#REF!</definedName>
    <definedName name="Mba3p">#REF!</definedName>
    <definedName name="Mbb3p" localSheetId="6">#REF!</definedName>
    <definedName name="Mbb3p" localSheetId="5">#REF!</definedName>
    <definedName name="Mbb3p">#REF!</definedName>
    <definedName name="mc" localSheetId="6">#REF!</definedName>
    <definedName name="mc" localSheetId="5">#REF!</definedName>
    <definedName name="mc">#REF!</definedName>
    <definedName name="MG_A" localSheetId="6">#REF!</definedName>
    <definedName name="MG_A" localSheetId="5">#REF!</definedName>
    <definedName name="MG_A">#REF!</definedName>
    <definedName name="minh" localSheetId="0" hidden="1">{"'Sheet1'!$L$16"}</definedName>
    <definedName name="minh" hidden="1">{"'Sheet1'!$L$16"}</definedName>
    <definedName name="MN" localSheetId="6">#REF!</definedName>
    <definedName name="MN" localSheetId="5">#REF!</definedName>
    <definedName name="MN">#REF!</definedName>
    <definedName name="mo" localSheetId="0" hidden="1">{"'Sheet1'!$L$16"}</definedName>
    <definedName name="mo" hidden="1">{"'Sheet1'!$L$16"}</definedName>
    <definedName name="moi" localSheetId="0" hidden="1">{"'Sheet1'!$L$16"}</definedName>
    <definedName name="moi" hidden="1">{"'Sheet1'!$L$16"}</definedName>
    <definedName name="mongbang" localSheetId="6">#REF!</definedName>
    <definedName name="mongbang" localSheetId="5">#REF!</definedName>
    <definedName name="mongbang">#REF!</definedName>
    <definedName name="mongdon" localSheetId="6">#REF!</definedName>
    <definedName name="mongdon" localSheetId="5">#REF!</definedName>
    <definedName name="mongdon">#REF!</definedName>
    <definedName name="mot" localSheetId="0" hidden="1">{"'Sheet1'!$L$16"}</definedName>
    <definedName name="mot" hidden="1">{"'Sheet1'!$L$16"}</definedName>
    <definedName name="Moùng" localSheetId="6">#REF!</definedName>
    <definedName name="Moùng" localSheetId="5">#REF!</definedName>
    <definedName name="Moùng">#REF!</definedName>
    <definedName name="MSCT" localSheetId="6">#REF!</definedName>
    <definedName name="MSCT" localSheetId="5">#REF!</definedName>
    <definedName name="MSCT">#REF!</definedName>
    <definedName name="mtcdg" localSheetId="6">#REF!</definedName>
    <definedName name="mtcdg" localSheetId="5">#REF!</definedName>
    <definedName name="mtcdg">#REF!</definedName>
    <definedName name="MTMAC12" localSheetId="6">#REF!</definedName>
    <definedName name="MTMAC12" localSheetId="5">#REF!</definedName>
    <definedName name="MTMAC12">#REF!</definedName>
    <definedName name="mtram" localSheetId="6">#REF!</definedName>
    <definedName name="mtram" localSheetId="5">#REF!</definedName>
    <definedName name="mtram">#REF!</definedName>
    <definedName name="myle" localSheetId="6">#REF!</definedName>
    <definedName name="myle" localSheetId="5">#REF!</definedName>
    <definedName name="myle">#REF!</definedName>
    <definedName name="n" localSheetId="6">#REF!</definedName>
    <definedName name="n" localSheetId="5">#REF!</definedName>
    <definedName name="n" localSheetId="0" hidden="1">{"'Sheet1'!$L$16"}</definedName>
    <definedName name="n">#REF!</definedName>
    <definedName name="n1pig" localSheetId="6">#REF!</definedName>
    <definedName name="n1pig" localSheetId="5">#REF!</definedName>
    <definedName name="n1pig">#REF!</definedName>
    <definedName name="N1pIGnc" localSheetId="6">#REF!</definedName>
    <definedName name="N1pIGnc" localSheetId="5">#REF!</definedName>
    <definedName name="N1pIGnc">#REF!</definedName>
    <definedName name="N1pIGvc" localSheetId="6">#REF!</definedName>
    <definedName name="N1pIGvc" localSheetId="5">#REF!</definedName>
    <definedName name="N1pIGvc">#REF!</definedName>
    <definedName name="N1pIGvl" localSheetId="6">#REF!</definedName>
    <definedName name="N1pIGvl" localSheetId="5">#REF!</definedName>
    <definedName name="N1pIGvl">#REF!</definedName>
    <definedName name="n1pind" localSheetId="6">#REF!</definedName>
    <definedName name="n1pind" localSheetId="5">#REF!</definedName>
    <definedName name="n1pind">#REF!</definedName>
    <definedName name="N1pINDnc" localSheetId="6">#REF!</definedName>
    <definedName name="N1pINDnc" localSheetId="5">#REF!</definedName>
    <definedName name="N1pINDnc">#REF!</definedName>
    <definedName name="N1pINDvc" localSheetId="6">#REF!</definedName>
    <definedName name="N1pINDvc" localSheetId="5">#REF!</definedName>
    <definedName name="N1pINDvc">#REF!</definedName>
    <definedName name="N1pINDvl" localSheetId="6">#REF!</definedName>
    <definedName name="N1pINDvl" localSheetId="5">#REF!</definedName>
    <definedName name="N1pINDvl">#REF!</definedName>
    <definedName name="n1ping" localSheetId="6">#REF!</definedName>
    <definedName name="n1ping" localSheetId="5">#REF!</definedName>
    <definedName name="n1ping">#REF!</definedName>
    <definedName name="N1pINGvc" localSheetId="6">#REF!</definedName>
    <definedName name="N1pINGvc" localSheetId="5">#REF!</definedName>
    <definedName name="N1pINGvc">#REF!</definedName>
    <definedName name="n1pint" localSheetId="6">#REF!</definedName>
    <definedName name="n1pint" localSheetId="5">#REF!</definedName>
    <definedName name="n1pint">#REF!</definedName>
    <definedName name="nam" localSheetId="0" hidden="1">{"'Sheet1'!$L$16"}</definedName>
    <definedName name="nam" hidden="1">{"'Sheet1'!$L$16"}</definedName>
    <definedName name="nc" localSheetId="6">#REF!</definedName>
    <definedName name="nc" localSheetId="5">#REF!</definedName>
    <definedName name="nc">#REF!</definedName>
    <definedName name="nc_btm10" localSheetId="6">#REF!</definedName>
    <definedName name="nc_btm10" localSheetId="5">#REF!</definedName>
    <definedName name="nc_btm10">#REF!</definedName>
    <definedName name="nc_btm100" localSheetId="6">#REF!</definedName>
    <definedName name="nc_btm100" localSheetId="5">#REF!</definedName>
    <definedName name="nc_btm100">#REF!</definedName>
    <definedName name="nc3p" localSheetId="6">#REF!</definedName>
    <definedName name="nc3p" localSheetId="5">#REF!</definedName>
    <definedName name="nc3p">#REF!</definedName>
    <definedName name="NCBD100" localSheetId="6">#REF!</definedName>
    <definedName name="NCBD100" localSheetId="5">#REF!</definedName>
    <definedName name="NCBD100">#REF!</definedName>
    <definedName name="NCBD200" localSheetId="6">#REF!</definedName>
    <definedName name="NCBD200" localSheetId="5">#REF!</definedName>
    <definedName name="NCBD200">#REF!</definedName>
    <definedName name="NCBD250" localSheetId="6">#REF!</definedName>
    <definedName name="NCBD250" localSheetId="5">#REF!</definedName>
    <definedName name="NCBD250">#REF!</definedName>
    <definedName name="NCCT3p" localSheetId="6">#REF!</definedName>
    <definedName name="NCCT3p" localSheetId="5">#REF!</definedName>
    <definedName name="NCCT3p">#REF!</definedName>
    <definedName name="ncdg" localSheetId="6">#REF!</definedName>
    <definedName name="ncdg" localSheetId="5">#REF!</definedName>
    <definedName name="ncdg">#REF!</definedName>
    <definedName name="NCKT" localSheetId="6">#REF!</definedName>
    <definedName name="NCKT" localSheetId="5">#REF!</definedName>
    <definedName name="NCKT">#REF!</definedName>
    <definedName name="nctram" localSheetId="6">#REF!</definedName>
    <definedName name="nctram" localSheetId="5">#REF!</definedName>
    <definedName name="nctram">#REF!</definedName>
    <definedName name="NCVC100" localSheetId="6">#REF!</definedName>
    <definedName name="NCVC100" localSheetId="5">#REF!</definedName>
    <definedName name="NCVC100">#REF!</definedName>
    <definedName name="NCVC200" localSheetId="6">#REF!</definedName>
    <definedName name="NCVC200" localSheetId="5">#REF!</definedName>
    <definedName name="NCVC200">#REF!</definedName>
    <definedName name="NCVC250" localSheetId="6">#REF!</definedName>
    <definedName name="NCVC250" localSheetId="5">#REF!</definedName>
    <definedName name="NCVC250">#REF!</definedName>
    <definedName name="NCVC3P" localSheetId="6">#REF!</definedName>
    <definedName name="NCVC3P" localSheetId="5">#REF!</definedName>
    <definedName name="NCVC3P">#REF!</definedName>
    <definedName name="NET" localSheetId="6">#REF!</definedName>
    <definedName name="NET" localSheetId="5">#REF!</definedName>
    <definedName name="NET">#REF!</definedName>
    <definedName name="NET_1" localSheetId="6">#REF!</definedName>
    <definedName name="NET_1" localSheetId="5">#REF!</definedName>
    <definedName name="NET_1">#REF!</definedName>
    <definedName name="NET_ANA" localSheetId="6">#REF!</definedName>
    <definedName name="NET_ANA" localSheetId="5">#REF!</definedName>
    <definedName name="NET_ANA">#REF!</definedName>
    <definedName name="NET_ANA_1" localSheetId="6">#REF!</definedName>
    <definedName name="NET_ANA_1" localSheetId="5">#REF!</definedName>
    <definedName name="NET_ANA_1">#REF!</definedName>
    <definedName name="NET_ANA_2" localSheetId="6">#REF!</definedName>
    <definedName name="NET_ANA_2" localSheetId="5">#REF!</definedName>
    <definedName name="NET_ANA_2">#REF!</definedName>
    <definedName name="new" hidden="1">#N/A</definedName>
    <definedName name="ngu" localSheetId="0" hidden="1">{"'Sheet1'!$L$16"}</definedName>
    <definedName name="ngu" hidden="1">{"'Sheet1'!$L$16"}</definedName>
    <definedName name="NH" localSheetId="6">#REF!</definedName>
    <definedName name="NH" localSheetId="5">#REF!</definedName>
    <definedName name="NH">#REF!</definedName>
    <definedName name="NHANH2_CG4" localSheetId="0" hidden="1">{"'Sheet1'!$L$16"}</definedName>
    <definedName name="NHANH2_CG4" hidden="1">{"'Sheet1'!$L$16"}</definedName>
    <definedName name="nhn" localSheetId="6">#REF!</definedName>
    <definedName name="nhn" localSheetId="5">#REF!</definedName>
    <definedName name="nhn">#REF!</definedName>
    <definedName name="NHot" localSheetId="6">#REF!</definedName>
    <definedName name="NHot" localSheetId="5">#REF!</definedName>
    <definedName name="NHot">#REF!</definedName>
    <definedName name="nhu" localSheetId="6">#REF!</definedName>
    <definedName name="nhu" localSheetId="5">#REF!</definedName>
    <definedName name="nhu">#REF!</definedName>
    <definedName name="nhua" localSheetId="6">#REF!</definedName>
    <definedName name="nhua" localSheetId="5">#REF!</definedName>
    <definedName name="nhua">#REF!</definedName>
    <definedName name="nhuad" localSheetId="6">#REF!</definedName>
    <definedName name="nhuad" localSheetId="5">#REF!</definedName>
    <definedName name="nhuad">#REF!</definedName>
    <definedName name="nig" localSheetId="6">#REF!</definedName>
    <definedName name="nig" localSheetId="5">#REF!</definedName>
    <definedName name="nig" localSheetId="0">#REF!</definedName>
    <definedName name="nig">#REF!</definedName>
    <definedName name="nig1p" localSheetId="6">#REF!</definedName>
    <definedName name="nig1p" localSheetId="5">#REF!</definedName>
    <definedName name="nig1p">#REF!</definedName>
    <definedName name="nig3p" localSheetId="6">#REF!</definedName>
    <definedName name="nig3p" localSheetId="5">#REF!</definedName>
    <definedName name="nig3p">#REF!</definedName>
    <definedName name="NIGnc" localSheetId="6">#REF!</definedName>
    <definedName name="NIGnc" localSheetId="5">#REF!</definedName>
    <definedName name="NIGnc">#REF!</definedName>
    <definedName name="nignc1p" localSheetId="6">#REF!</definedName>
    <definedName name="nignc1p" localSheetId="5">#REF!</definedName>
    <definedName name="nignc1p">#REF!</definedName>
    <definedName name="NIGvc" localSheetId="6">#REF!</definedName>
    <definedName name="NIGvc" localSheetId="5">#REF!</definedName>
    <definedName name="NIGvc">#REF!</definedName>
    <definedName name="NIGvl" localSheetId="6">#REF!</definedName>
    <definedName name="NIGvl" localSheetId="5">#REF!</definedName>
    <definedName name="NIGvl">#REF!</definedName>
    <definedName name="nigvl1p" localSheetId="6">#REF!</definedName>
    <definedName name="nigvl1p" localSheetId="5">#REF!</definedName>
    <definedName name="nigvl1p">#REF!</definedName>
    <definedName name="nin" localSheetId="6">#REF!</definedName>
    <definedName name="nin" localSheetId="5">#REF!</definedName>
    <definedName name="nin">#REF!</definedName>
    <definedName name="nin1903p" localSheetId="6">#REF!</definedName>
    <definedName name="nin1903p" localSheetId="5">#REF!</definedName>
    <definedName name="nin1903p">#REF!</definedName>
    <definedName name="nin3p" localSheetId="6">#REF!</definedName>
    <definedName name="nin3p" localSheetId="5">#REF!</definedName>
    <definedName name="nin3p">#REF!</definedName>
    <definedName name="nind" localSheetId="6">#REF!</definedName>
    <definedName name="nind" localSheetId="5">#REF!</definedName>
    <definedName name="nind">#REF!</definedName>
    <definedName name="nind1p" localSheetId="6">#REF!</definedName>
    <definedName name="nind1p" localSheetId="5">#REF!</definedName>
    <definedName name="nind1p">#REF!</definedName>
    <definedName name="nind3p" localSheetId="6">#REF!</definedName>
    <definedName name="nind3p" localSheetId="5">#REF!</definedName>
    <definedName name="nind3p">#REF!</definedName>
    <definedName name="NINDnc" localSheetId="6">#REF!</definedName>
    <definedName name="NINDnc" localSheetId="5">#REF!</definedName>
    <definedName name="NINDnc">#REF!</definedName>
    <definedName name="nindnc1p" localSheetId="6">#REF!</definedName>
    <definedName name="nindnc1p" localSheetId="5">#REF!</definedName>
    <definedName name="nindnc1p">#REF!</definedName>
    <definedName name="NINDvc" localSheetId="6">#REF!</definedName>
    <definedName name="NINDvc" localSheetId="5">#REF!</definedName>
    <definedName name="NINDvc">#REF!</definedName>
    <definedName name="NINDvl" localSheetId="6">#REF!</definedName>
    <definedName name="NINDvl" localSheetId="5">#REF!</definedName>
    <definedName name="NINDvl">#REF!</definedName>
    <definedName name="nindvl1p" localSheetId="6">#REF!</definedName>
    <definedName name="nindvl1p" localSheetId="5">#REF!</definedName>
    <definedName name="nindvl1p">#REF!</definedName>
    <definedName name="ning1p" localSheetId="6">#REF!</definedName>
    <definedName name="ning1p" localSheetId="5">#REF!</definedName>
    <definedName name="ning1p">#REF!</definedName>
    <definedName name="ningnc1p" localSheetId="6">#REF!</definedName>
    <definedName name="ningnc1p" localSheetId="5">#REF!</definedName>
    <definedName name="ningnc1p">#REF!</definedName>
    <definedName name="ningvl1p" localSheetId="6">#REF!</definedName>
    <definedName name="ningvl1p" localSheetId="5">#REF!</definedName>
    <definedName name="ningvl1p">#REF!</definedName>
    <definedName name="NINnc" localSheetId="6">#REF!</definedName>
    <definedName name="NINnc" localSheetId="5">#REF!</definedName>
    <definedName name="NINnc">#REF!</definedName>
    <definedName name="nint1p" localSheetId="6">#REF!</definedName>
    <definedName name="nint1p" localSheetId="5">#REF!</definedName>
    <definedName name="nint1p">#REF!</definedName>
    <definedName name="nintnc1p" localSheetId="6">#REF!</definedName>
    <definedName name="nintnc1p" localSheetId="5">#REF!</definedName>
    <definedName name="nintnc1p">#REF!</definedName>
    <definedName name="nintvl1p" localSheetId="6">#REF!</definedName>
    <definedName name="nintvl1p" localSheetId="5">#REF!</definedName>
    <definedName name="nintvl1p">#REF!</definedName>
    <definedName name="NINvc" localSheetId="6">#REF!</definedName>
    <definedName name="NINvc" localSheetId="5">#REF!</definedName>
    <definedName name="NINvc">#REF!</definedName>
    <definedName name="NINvl" localSheetId="6">#REF!</definedName>
    <definedName name="NINvl" localSheetId="5">#REF!</definedName>
    <definedName name="NINvl">#REF!</definedName>
    <definedName name="nl" localSheetId="6">#REF!</definedName>
    <definedName name="nl" localSheetId="5">#REF!</definedName>
    <definedName name="nl">#REF!</definedName>
    <definedName name="nl1p" localSheetId="6">#REF!</definedName>
    <definedName name="nl1p" localSheetId="5">#REF!</definedName>
    <definedName name="nl1p">#REF!</definedName>
    <definedName name="nl3p" localSheetId="6">#REF!</definedName>
    <definedName name="nl3p" localSheetId="5">#REF!</definedName>
    <definedName name="nl3p">#REF!</definedName>
    <definedName name="nlht" localSheetId="6">#REF!</definedName>
    <definedName name="nlht" localSheetId="5">#REF!</definedName>
    <definedName name="nlht">#REF!</definedName>
    <definedName name="NLTK1p" localSheetId="6">#REF!</definedName>
    <definedName name="NLTK1p" localSheetId="5">#REF!</definedName>
    <definedName name="NLTK1p">#REF!</definedName>
    <definedName name="nn" localSheetId="6">#REF!</definedName>
    <definedName name="nn" localSheetId="5">#REF!</definedName>
    <definedName name="nn">#REF!</definedName>
    <definedName name="nn1p" localSheetId="6">#REF!</definedName>
    <definedName name="nn1p" localSheetId="5">#REF!</definedName>
    <definedName name="nn1p">#REF!</definedName>
    <definedName name="nn3p" localSheetId="6">#REF!</definedName>
    <definedName name="nn3p" localSheetId="5">#REF!</definedName>
    <definedName name="nn3p">#REF!</definedName>
    <definedName name="nnnn" localSheetId="0" hidden="1">{"'Sheet1'!$L$16"}</definedName>
    <definedName name="nnnn" hidden="1">{"'Sheet1'!$L$16"}</definedName>
    <definedName name="No" localSheetId="6">#REF!</definedName>
    <definedName name="No" localSheetId="5">#REF!</definedName>
    <definedName name="No">#REF!</definedName>
    <definedName name="nx" localSheetId="6">#REF!</definedName>
    <definedName name="nx" localSheetId="5">#REF!</definedName>
    <definedName name="nx">#REF!</definedName>
    <definedName name="o" localSheetId="0" hidden="1">{"'Sheet1'!$L$16"}</definedName>
    <definedName name="o" hidden="1">{"'Sheet1'!$L$16"}</definedName>
    <definedName name="ophom" localSheetId="6">#REF!</definedName>
    <definedName name="ophom" localSheetId="5">#REF!</definedName>
    <definedName name="ophom">#REF!</definedName>
    <definedName name="OrderTable" localSheetId="6" hidden="1">#REF!</definedName>
    <definedName name="OrderTable" localSheetId="5" hidden="1">#REF!</definedName>
    <definedName name="OrderTable" hidden="1">#REF!</definedName>
    <definedName name="osc" localSheetId="6">#REF!</definedName>
    <definedName name="osc" localSheetId="5">#REF!</definedName>
    <definedName name="osc">#REF!</definedName>
    <definedName name="PA" localSheetId="6">#REF!</definedName>
    <definedName name="PA" localSheetId="5">#REF!</definedName>
    <definedName name="PA">#REF!</definedName>
    <definedName name="PAIII_" localSheetId="0" hidden="1">{"'Sheet1'!$L$16"}</definedName>
    <definedName name="PAIII_" hidden="1">{"'Sheet1'!$L$16"}</definedName>
    <definedName name="panen" localSheetId="6">#REF!</definedName>
    <definedName name="panen" localSheetId="5">#REF!</definedName>
    <definedName name="panen">#REF!</definedName>
    <definedName name="PHAN_DIEN_DZ0.4KV" localSheetId="6">#REF!</definedName>
    <definedName name="PHAN_DIEN_DZ0.4KV" localSheetId="5">#REF!</definedName>
    <definedName name="PHAN_DIEN_DZ0.4KV">#REF!</definedName>
    <definedName name="PHAN_DIEN_TBA" localSheetId="6">#REF!</definedName>
    <definedName name="PHAN_DIEN_TBA" localSheetId="5">#REF!</definedName>
    <definedName name="PHAN_DIEN_TBA">#REF!</definedName>
    <definedName name="PHAN_MUA_SAM_DZ0.4KV" localSheetId="6">#REF!</definedName>
    <definedName name="PHAN_MUA_SAM_DZ0.4KV" localSheetId="5">#REF!</definedName>
    <definedName name="PHAN_MUA_SAM_DZ0.4KV">#REF!</definedName>
    <definedName name="phu_luc_vua" localSheetId="6">#REF!</definedName>
    <definedName name="phu_luc_vua" localSheetId="5">#REF!</definedName>
    <definedName name="phu_luc_vua">#REF!</definedName>
    <definedName name="PLKL" localSheetId="6">#REF!</definedName>
    <definedName name="PLKL" localSheetId="5">#REF!</definedName>
    <definedName name="PLKL">#REF!</definedName>
    <definedName name="PMS" localSheetId="0" hidden="1">{"'Sheet1'!$L$16"}</definedName>
    <definedName name="PMS" hidden="1">{"'Sheet1'!$L$16"}</definedName>
    <definedName name="PRICE" localSheetId="6">#REF!</definedName>
    <definedName name="PRICE" localSheetId="5">#REF!</definedName>
    <definedName name="PRICE">#REF!</definedName>
    <definedName name="PRICE1" localSheetId="6">#REF!</definedName>
    <definedName name="PRICE1" localSheetId="5">#REF!</definedName>
    <definedName name="PRICE1">#REF!</definedName>
    <definedName name="_xlnm.Print_Area" localSheetId="6">'Bảng TH phân vốn 2022'!$A$1:$O$32</definedName>
    <definedName name="_xlnm.Print_Area" localSheetId="3">'PL IV-Đối ứng'!$A$1:$G$12</definedName>
    <definedName name="_xlnm.Print_Area" localSheetId="1">'PLII-DM NTM'!$A$1:$O$21</definedName>
    <definedName name="_xlnm.Print_Area" localSheetId="2">'PLIII-DM KTXH&amp;MN '!$A$1:$O$17</definedName>
    <definedName name="_xlnm.Print_Area" localSheetId="0">'PLI-TH'!$A$1:$G$11</definedName>
    <definedName name="_xlnm.Print_Area" localSheetId="4">'Vốn sự nghiệp năm 2022'!$A$1:$M$32</definedName>
    <definedName name="_xlnm.Print_Titles" localSheetId="6">'Bảng TH phân vốn 2022'!$6:$8</definedName>
    <definedName name="_xlnm.Print_Titles" localSheetId="1">'PLII-DM NTM'!$5:$7</definedName>
    <definedName name="_xlnm.Print_Titles" localSheetId="0">'PLI-TH'!$5:$8</definedName>
    <definedName name="_xlnm.Print_Titles" localSheetId="4">'Vốn sự nghiệp năm 2022'!$6:$8</definedName>
    <definedName name="_xlnm.Print_Titles">#N/A</definedName>
    <definedName name="Print_Titles_MI" localSheetId="6">#REF!</definedName>
    <definedName name="Print_Titles_MI" localSheetId="5">#REF!</definedName>
    <definedName name="Print_Titles_MI" localSheetId="0">#REF!</definedName>
    <definedName name="Print_Titles_MI">#REF!</definedName>
    <definedName name="PRINTA" localSheetId="6">#REF!</definedName>
    <definedName name="PRINTA" localSheetId="5">#REF!</definedName>
    <definedName name="PRINTA" localSheetId="0">#REF!</definedName>
    <definedName name="PRINTA">#REF!</definedName>
    <definedName name="PRINTB" localSheetId="6">#REF!</definedName>
    <definedName name="PRINTB" localSheetId="5">#REF!</definedName>
    <definedName name="PRINTB">#REF!</definedName>
    <definedName name="PRINTC" localSheetId="6">#REF!</definedName>
    <definedName name="PRINTC" localSheetId="5">#REF!</definedName>
    <definedName name="PRINTC">#REF!</definedName>
    <definedName name="ProdForm" localSheetId="6" hidden="1">#REF!</definedName>
    <definedName name="ProdForm" localSheetId="5" hidden="1">#REF!</definedName>
    <definedName name="ProdForm" hidden="1">#REF!</definedName>
    <definedName name="Product" localSheetId="6" hidden="1">#REF!</definedName>
    <definedName name="Product" localSheetId="5" hidden="1">#REF!</definedName>
    <definedName name="Product" hidden="1">#REF!</definedName>
    <definedName name="PROPOSAL" localSheetId="6">#REF!</definedName>
    <definedName name="PROPOSAL" localSheetId="5">#REF!</definedName>
    <definedName name="PROPOSAL">#REF!</definedName>
    <definedName name="pt" localSheetId="6">#REF!</definedName>
    <definedName name="pt" localSheetId="5">#REF!</definedName>
    <definedName name="pt">#REF!</definedName>
    <definedName name="PT_Duong" localSheetId="6">#REF!</definedName>
    <definedName name="PT_Duong" localSheetId="5">#REF!</definedName>
    <definedName name="PT_Duong">#REF!</definedName>
    <definedName name="ptdg" localSheetId="6">#REF!</definedName>
    <definedName name="ptdg" localSheetId="5">#REF!</definedName>
    <definedName name="ptdg">#REF!</definedName>
    <definedName name="PTDG_cau" localSheetId="6">#REF!</definedName>
    <definedName name="PTDG_cau" localSheetId="5">#REF!</definedName>
    <definedName name="PTDG_cau">#REF!</definedName>
    <definedName name="PTNC" localSheetId="6">#REF!</definedName>
    <definedName name="PTNC" localSheetId="5">#REF!</definedName>
    <definedName name="PTNC">#REF!</definedName>
    <definedName name="pvd" localSheetId="6">#REF!</definedName>
    <definedName name="pvd" localSheetId="5">#REF!</definedName>
    <definedName name="pvd">#REF!</definedName>
    <definedName name="qa" localSheetId="0" hidden="1">{"'Sheet1'!$L$16"}</definedName>
    <definedName name="qa" hidden="1">{"'Sheet1'!$L$16"}</definedName>
    <definedName name="QQ" localSheetId="0" hidden="1">{"'Sheet1'!$L$16"}</definedName>
    <definedName name="QQ" hidden="1">{"'Sheet1'!$L$16"}</definedName>
    <definedName name="qtdm" localSheetId="6">#REF!</definedName>
    <definedName name="qtdm" localSheetId="5">#REF!</definedName>
    <definedName name="qtdm">#REF!</definedName>
    <definedName name="quoan" localSheetId="0" hidden="1">{"'Sheet1'!$L$16"}</definedName>
    <definedName name="quoan" hidden="1">{"'Sheet1'!$L$16"}</definedName>
    <definedName name="ra11p" localSheetId="6">#REF!</definedName>
    <definedName name="ra11p" localSheetId="5">#REF!</definedName>
    <definedName name="ra11p">#REF!</definedName>
    <definedName name="ra13p" localSheetId="6">#REF!</definedName>
    <definedName name="ra13p" localSheetId="5">#REF!</definedName>
    <definedName name="ra13p">#REF!</definedName>
    <definedName name="rack1" localSheetId="6">#REF!</definedName>
    <definedName name="rack1" localSheetId="5">#REF!</definedName>
    <definedName name="rack1">#REF!</definedName>
    <definedName name="rack2" localSheetId="6">#REF!</definedName>
    <definedName name="rack2" localSheetId="5">#REF!</definedName>
    <definedName name="rack2">#REF!</definedName>
    <definedName name="rack3" localSheetId="6">#REF!</definedName>
    <definedName name="rack3" localSheetId="5">#REF!</definedName>
    <definedName name="rack3">#REF!</definedName>
    <definedName name="rack4" localSheetId="6">#REF!</definedName>
    <definedName name="rack4" localSheetId="5">#REF!</definedName>
    <definedName name="rack4">#REF!</definedName>
    <definedName name="rate">14000</definedName>
    <definedName name="RCArea" localSheetId="6" hidden="1">#REF!</definedName>
    <definedName name="RCArea" localSheetId="5" hidden="1">#REF!</definedName>
    <definedName name="RCArea" localSheetId="0" hidden="1">#REF!</definedName>
    <definedName name="RCArea" hidden="1">#REF!</definedName>
    <definedName name="re" localSheetId="0" hidden="1">{"'Sheet1'!$L$16"}</definedName>
    <definedName name="re" hidden="1">{"'Sheet1'!$L$16"}</definedName>
    <definedName name="_xlnm.Recorder" localSheetId="6">#REF!</definedName>
    <definedName name="_xlnm.Recorder" localSheetId="5">#REF!</definedName>
    <definedName name="_xlnm.Recorder">#REF!</definedName>
    <definedName name="RECOUT">#N/A</definedName>
    <definedName name="RFP003A" localSheetId="6">#REF!</definedName>
    <definedName name="RFP003A" localSheetId="5">#REF!</definedName>
    <definedName name="RFP003A" localSheetId="0">#REF!</definedName>
    <definedName name="RFP003A">#REF!</definedName>
    <definedName name="RFP003B" localSheetId="6">#REF!</definedName>
    <definedName name="RFP003B" localSheetId="5">#REF!</definedName>
    <definedName name="RFP003B" localSheetId="0">#REF!</definedName>
    <definedName name="RFP003B">#REF!</definedName>
    <definedName name="RFP003C" localSheetId="6">#REF!</definedName>
    <definedName name="RFP003C" localSheetId="5">#REF!</definedName>
    <definedName name="RFP003C">#REF!</definedName>
    <definedName name="RFP003D" localSheetId="6">#REF!</definedName>
    <definedName name="RFP003D" localSheetId="5">#REF!</definedName>
    <definedName name="RFP003D">#REF!</definedName>
    <definedName name="RFP003E" localSheetId="6">#REF!</definedName>
    <definedName name="RFP003E" localSheetId="5">#REF!</definedName>
    <definedName name="RFP003E">#REF!</definedName>
    <definedName name="RFP003F" localSheetId="6">#REF!</definedName>
    <definedName name="RFP003F" localSheetId="5">#REF!</definedName>
    <definedName name="RFP003F">#REF!</definedName>
    <definedName name="rong1" localSheetId="6">#REF!</definedName>
    <definedName name="rong1" localSheetId="5">#REF!</definedName>
    <definedName name="rong1">#REF!</definedName>
    <definedName name="rong2" localSheetId="6">#REF!</definedName>
    <definedName name="rong2" localSheetId="5">#REF!</definedName>
    <definedName name="rong2">#REF!</definedName>
    <definedName name="rong3" localSheetId="6">#REF!</definedName>
    <definedName name="rong3" localSheetId="5">#REF!</definedName>
    <definedName name="rong3">#REF!</definedName>
    <definedName name="rong4" localSheetId="6">#REF!</definedName>
    <definedName name="rong4" localSheetId="5">#REF!</definedName>
    <definedName name="rong4">#REF!</definedName>
    <definedName name="rong5" localSheetId="6">#REF!</definedName>
    <definedName name="rong5" localSheetId="5">#REF!</definedName>
    <definedName name="rong5">#REF!</definedName>
    <definedName name="rong6" localSheetId="6">#REF!</definedName>
    <definedName name="rong6" localSheetId="5">#REF!</definedName>
    <definedName name="rong6">#REF!</definedName>
    <definedName name="S.dinh">640</definedName>
    <definedName name="san" localSheetId="6">#REF!</definedName>
    <definedName name="san" localSheetId="5">#REF!</definedName>
    <definedName name="san" localSheetId="0" hidden="1">{"'Sheet1'!$L$16"}</definedName>
    <definedName name="san">#REF!</definedName>
    <definedName name="sand" localSheetId="6">#REF!</definedName>
    <definedName name="sand" localSheetId="5">#REF!</definedName>
    <definedName name="sand">#REF!</definedName>
    <definedName name="sas" localSheetId="0" hidden="1">{"'Sheet1'!$L$16"}</definedName>
    <definedName name="sas" hidden="1">{"'Sheet1'!$L$16"}</definedName>
    <definedName name="SCH" localSheetId="6">#REF!</definedName>
    <definedName name="SCH" localSheetId="5">#REF!</definedName>
    <definedName name="SCH">#REF!</definedName>
    <definedName name="sd1p" localSheetId="6">#REF!</definedName>
    <definedName name="sd1p" localSheetId="5">#REF!</definedName>
    <definedName name="sd1p">#REF!</definedName>
    <definedName name="sd3p" localSheetId="6">#REF!</definedName>
    <definedName name="sd3p" localSheetId="5">#REF!</definedName>
    <definedName name="sd3p">#REF!</definedName>
    <definedName name="sdbv" localSheetId="0" hidden="1">{"'Sheet1'!$L$16"}</definedName>
    <definedName name="sdbv" hidden="1">{"'Sheet1'!$L$16"}</definedName>
    <definedName name="sdfsdfs" hidden="1">#REF!</definedName>
    <definedName name="SDMONG" localSheetId="6">#REF!</definedName>
    <definedName name="SDMONG" localSheetId="5">#REF!</definedName>
    <definedName name="SDMONG">#REF!</definedName>
    <definedName name="sencount" hidden="1">2</definedName>
    <definedName name="sfasf" localSheetId="0" hidden="1">#REF!</definedName>
    <definedName name="sfasf" hidden="1">#REF!</definedName>
    <definedName name="sfsd" localSheetId="0" hidden="1">{"'Sheet1'!$L$16"}</definedName>
    <definedName name="sfsd" hidden="1">{"'Sheet1'!$L$16"}</definedName>
    <definedName name="sho" localSheetId="6">#REF!</definedName>
    <definedName name="sho" localSheetId="5">#REF!</definedName>
    <definedName name="sho" localSheetId="0">#REF!</definedName>
    <definedName name="sho">#REF!</definedName>
    <definedName name="sht" localSheetId="6">#REF!</definedName>
    <definedName name="sht" localSheetId="5">#REF!</definedName>
    <definedName name="sht">#REF!</definedName>
    <definedName name="sht1p" localSheetId="6">#REF!</definedName>
    <definedName name="sht1p" localSheetId="5">#REF!</definedName>
    <definedName name="sht1p">#REF!</definedName>
    <definedName name="sht3p" localSheetId="6">#REF!</definedName>
    <definedName name="sht3p" localSheetId="5">#REF!</definedName>
    <definedName name="sht3p">#REF!</definedName>
    <definedName name="SIZE" localSheetId="6">#REF!</definedName>
    <definedName name="SIZE" localSheetId="5">#REF!</definedName>
    <definedName name="SIZE">#REF!</definedName>
    <definedName name="SL_CRD" localSheetId="6">#REF!</definedName>
    <definedName name="SL_CRD" localSheetId="5">#REF!</definedName>
    <definedName name="SL_CRD">#REF!</definedName>
    <definedName name="SL_CRS" localSheetId="6">#REF!</definedName>
    <definedName name="SL_CRS" localSheetId="5">#REF!</definedName>
    <definedName name="SL_CRS">#REF!</definedName>
    <definedName name="SL_CS" localSheetId="6">#REF!</definedName>
    <definedName name="SL_CS" localSheetId="5">#REF!</definedName>
    <definedName name="SL_CS">#REF!</definedName>
    <definedName name="SL_DD" localSheetId="6">#REF!</definedName>
    <definedName name="SL_DD" localSheetId="5">#REF!</definedName>
    <definedName name="SL_DD">#REF!</definedName>
    <definedName name="slg" localSheetId="6">#REF!</definedName>
    <definedName name="slg" localSheetId="5">#REF!</definedName>
    <definedName name="slg">#REF!</definedName>
    <definedName name="soc3p" localSheetId="6">#REF!</definedName>
    <definedName name="soc3p" localSheetId="5">#REF!</definedName>
    <definedName name="soc3p">#REF!</definedName>
    <definedName name="Soi" localSheetId="6">#REF!</definedName>
    <definedName name="Soi" localSheetId="5">#REF!</definedName>
    <definedName name="Soi">#REF!</definedName>
    <definedName name="soichon12" localSheetId="6">#REF!</definedName>
    <definedName name="soichon12" localSheetId="5">#REF!</definedName>
    <definedName name="soichon12">#REF!</definedName>
    <definedName name="soichon24" localSheetId="6">#REF!</definedName>
    <definedName name="soichon24" localSheetId="5">#REF!</definedName>
    <definedName name="soichon24">#REF!</definedName>
    <definedName name="soichon46" localSheetId="6">#REF!</definedName>
    <definedName name="soichon46" localSheetId="5">#REF!</definedName>
    <definedName name="soichon46">#REF!</definedName>
    <definedName name="solieu" localSheetId="6">#REF!</definedName>
    <definedName name="solieu" localSheetId="5">#REF!</definedName>
    <definedName name="solieu">#REF!</definedName>
    <definedName name="SORT" localSheetId="6">#REF!</definedName>
    <definedName name="SORT" localSheetId="5">#REF!</definedName>
    <definedName name="SORT">#REF!</definedName>
    <definedName name="Sosanh2" localSheetId="0" hidden="1">{"'Sheet1'!$L$16"}</definedName>
    <definedName name="Sosanh2" hidden="1">{"'Sheet1'!$L$16"}</definedName>
    <definedName name="Spanner_Auto_File">"C:\My Documents\tinh cdo.x2a"</definedName>
    <definedName name="SPEC" localSheetId="6">#REF!</definedName>
    <definedName name="SPEC" localSheetId="5">#REF!</definedName>
    <definedName name="SPEC" localSheetId="0">#REF!</definedName>
    <definedName name="SPEC">#REF!</definedName>
    <definedName name="SpecialPrice" localSheetId="6" hidden="1">#REF!</definedName>
    <definedName name="SpecialPrice" localSheetId="5" hidden="1">#REF!</definedName>
    <definedName name="SpecialPrice" localSheetId="0" hidden="1">#REF!</definedName>
    <definedName name="SpecialPrice" hidden="1">#REF!</definedName>
    <definedName name="SPECSUMMARY" localSheetId="6">#REF!</definedName>
    <definedName name="SPECSUMMARY" localSheetId="5">#REF!</definedName>
    <definedName name="SPECSUMMARY">#REF!</definedName>
    <definedName name="ss" localSheetId="6">#REF!</definedName>
    <definedName name="ss" localSheetId="5">#REF!</definedName>
    <definedName name="SS" localSheetId="0" hidden="1">{"'Sheet1'!$L$16"}</definedName>
    <definedName name="ss">#REF!</definedName>
    <definedName name="sss" localSheetId="6">#REF!</definedName>
    <definedName name="sss" localSheetId="5">#REF!</definedName>
    <definedName name="sss">#REF!</definedName>
    <definedName name="st1p" localSheetId="6">#REF!</definedName>
    <definedName name="st1p" localSheetId="5">#REF!</definedName>
    <definedName name="st1p">#REF!</definedName>
    <definedName name="st3p" localSheetId="6">#REF!</definedName>
    <definedName name="st3p" localSheetId="5">#REF!</definedName>
    <definedName name="st3p">#REF!</definedName>
    <definedName name="Start_1" localSheetId="6">#REF!</definedName>
    <definedName name="Start_1" localSheetId="5">#REF!</definedName>
    <definedName name="Start_1">#REF!</definedName>
    <definedName name="Start_10" localSheetId="6">#REF!</definedName>
    <definedName name="Start_10" localSheetId="5">#REF!</definedName>
    <definedName name="Start_10">#REF!</definedName>
    <definedName name="Start_11" localSheetId="6">#REF!</definedName>
    <definedName name="Start_11" localSheetId="5">#REF!</definedName>
    <definedName name="Start_11">#REF!</definedName>
    <definedName name="Start_12" localSheetId="6">#REF!</definedName>
    <definedName name="Start_12" localSheetId="5">#REF!</definedName>
    <definedName name="Start_12">#REF!</definedName>
    <definedName name="Start_13" localSheetId="6">#REF!</definedName>
    <definedName name="Start_13" localSheetId="5">#REF!</definedName>
    <definedName name="Start_13">#REF!</definedName>
    <definedName name="Start_2" localSheetId="6">#REF!</definedName>
    <definedName name="Start_2" localSheetId="5">#REF!</definedName>
    <definedName name="Start_2">#REF!</definedName>
    <definedName name="Start_3" localSheetId="6">#REF!</definedName>
    <definedName name="Start_3" localSheetId="5">#REF!</definedName>
    <definedName name="Start_3">#REF!</definedName>
    <definedName name="Start_4" localSheetId="6">#REF!</definedName>
    <definedName name="Start_4" localSheetId="5">#REF!</definedName>
    <definedName name="Start_4">#REF!</definedName>
    <definedName name="Start_5" localSheetId="6">#REF!</definedName>
    <definedName name="Start_5" localSheetId="5">#REF!</definedName>
    <definedName name="Start_5">#REF!</definedName>
    <definedName name="Start_6" localSheetId="6">#REF!</definedName>
    <definedName name="Start_6" localSheetId="5">#REF!</definedName>
    <definedName name="Start_6">#REF!</definedName>
    <definedName name="Start_7" localSheetId="6">#REF!</definedName>
    <definedName name="Start_7" localSheetId="5">#REF!</definedName>
    <definedName name="Start_7">#REF!</definedName>
    <definedName name="Start_8" localSheetId="6">#REF!</definedName>
    <definedName name="Start_8" localSheetId="5">#REF!</definedName>
    <definedName name="Start_8">#REF!</definedName>
    <definedName name="Start_9" localSheetId="6">#REF!</definedName>
    <definedName name="Start_9" localSheetId="5">#REF!</definedName>
    <definedName name="Start_9">#REF!</definedName>
    <definedName name="SU" localSheetId="6">#REF!</definedName>
    <definedName name="SU" localSheetId="5">#REF!</definedName>
    <definedName name="SU">#REF!</definedName>
    <definedName name="sub" localSheetId="6">#REF!</definedName>
    <definedName name="sub" localSheetId="5">#REF!</definedName>
    <definedName name="sub">#REF!</definedName>
    <definedName name="SUMMARY" localSheetId="6">#REF!</definedName>
    <definedName name="SUMMARY" localSheetId="5">#REF!</definedName>
    <definedName name="SUMMARY">#REF!</definedName>
    <definedName name="sur" localSheetId="6">#REF!</definedName>
    <definedName name="sur" localSheetId="5">#REF!</definedName>
    <definedName name="sur">#REF!</definedName>
    <definedName name="T" localSheetId="6">#REF!</definedName>
    <definedName name="T" localSheetId="5">#REF!</definedName>
    <definedName name="t" localSheetId="0" hidden="1">{"'Sheet1'!$L$16"}</definedName>
    <definedName name="T">#REF!</definedName>
    <definedName name="T.3" localSheetId="0" hidden="1">{"'Sheet1'!$L$16"}</definedName>
    <definedName name="T.3" hidden="1">{"'Sheet1'!$L$16"}</definedName>
    <definedName name="t101p" localSheetId="6">#REF!</definedName>
    <definedName name="t101p" localSheetId="5">#REF!</definedName>
    <definedName name="t101p">#REF!</definedName>
    <definedName name="t103p" localSheetId="6">#REF!</definedName>
    <definedName name="t103p" localSheetId="5">#REF!</definedName>
    <definedName name="t103p">#REF!</definedName>
    <definedName name="t10m" localSheetId="6">#REF!</definedName>
    <definedName name="t10m" localSheetId="5">#REF!</definedName>
    <definedName name="t10m">#REF!</definedName>
    <definedName name="t10nc1p" localSheetId="6">#REF!</definedName>
    <definedName name="t10nc1p" localSheetId="5">#REF!</definedName>
    <definedName name="t10nc1p">#REF!</definedName>
    <definedName name="t10vl1p" localSheetId="6">#REF!</definedName>
    <definedName name="t10vl1p" localSheetId="5">#REF!</definedName>
    <definedName name="t10vl1p">#REF!</definedName>
    <definedName name="t121p" localSheetId="6">#REF!</definedName>
    <definedName name="t121p" localSheetId="5">#REF!</definedName>
    <definedName name="t121p">#REF!</definedName>
    <definedName name="t123p" localSheetId="6">#REF!</definedName>
    <definedName name="t123p" localSheetId="5">#REF!</definedName>
    <definedName name="t123p">#REF!</definedName>
    <definedName name="T12nc" localSheetId="6">#REF!</definedName>
    <definedName name="T12nc" localSheetId="5">#REF!</definedName>
    <definedName name="T12nc">#REF!</definedName>
    <definedName name="t12nc3p" localSheetId="6">#REF!</definedName>
    <definedName name="t12nc3p" localSheetId="5">#REF!</definedName>
    <definedName name="t12nc3p">#REF!</definedName>
    <definedName name="T12vc" localSheetId="6">#REF!</definedName>
    <definedName name="T12vc" localSheetId="5">#REF!</definedName>
    <definedName name="T12vc">#REF!</definedName>
    <definedName name="T12vl" localSheetId="6">#REF!</definedName>
    <definedName name="T12vl" localSheetId="5">#REF!</definedName>
    <definedName name="T12vl">#REF!</definedName>
    <definedName name="t141p" localSheetId="6">#REF!</definedName>
    <definedName name="t141p" localSheetId="5">#REF!</definedName>
    <definedName name="t141p">#REF!</definedName>
    <definedName name="t143p" localSheetId="6">#REF!</definedName>
    <definedName name="t143p" localSheetId="5">#REF!</definedName>
    <definedName name="t143p">#REF!</definedName>
    <definedName name="t7m" localSheetId="6">#REF!</definedName>
    <definedName name="t7m" localSheetId="5">#REF!</definedName>
    <definedName name="t7m">#REF!</definedName>
    <definedName name="t8m" localSheetId="6">#REF!</definedName>
    <definedName name="t8m" localSheetId="5">#REF!</definedName>
    <definedName name="t8m">#REF!</definedName>
    <definedName name="Tæng_c_ng_suÊt_hiÖn_t_i">"THOP"</definedName>
    <definedName name="TAMTINH" localSheetId="6">#REF!</definedName>
    <definedName name="TAMTINH" localSheetId="5">#REF!</definedName>
    <definedName name="TAMTINH" localSheetId="0">#REF!</definedName>
    <definedName name="TAMTI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xTV">10%</definedName>
    <definedName name="TaxXL">5%</definedName>
    <definedName name="TBA" localSheetId="6">#REF!</definedName>
    <definedName name="TBA" localSheetId="5">#REF!</definedName>
    <definedName name="TBA" localSheetId="0">#REF!</definedName>
    <definedName name="TBA">#REF!</definedName>
    <definedName name="tbl_ProdInfo" localSheetId="6" hidden="1">#REF!</definedName>
    <definedName name="tbl_ProdInfo" localSheetId="5" hidden="1">#REF!</definedName>
    <definedName name="tbl_ProdInfo" localSheetId="0" hidden="1">#REF!</definedName>
    <definedName name="tbl_ProdInfo" hidden="1">#REF!</definedName>
    <definedName name="tbtram" localSheetId="6">#REF!</definedName>
    <definedName name="tbtram" localSheetId="5">#REF!</definedName>
    <definedName name="tbtram">#REF!</definedName>
    <definedName name="TBXD" localSheetId="6">#REF!</definedName>
    <definedName name="TBXD" localSheetId="5">#REF!</definedName>
    <definedName name="TBXD">#REF!</definedName>
    <definedName name="TC" localSheetId="6">#REF!</definedName>
    <definedName name="TC" localSheetId="5">#REF!</definedName>
    <definedName name="TC">#REF!</definedName>
    <definedName name="TC_NHANH1" localSheetId="6">#REF!</definedName>
    <definedName name="TC_NHANH1" localSheetId="5">#REF!</definedName>
    <definedName name="TC_NHANH1">#REF!</definedName>
    <definedName name="TD" localSheetId="6">#REF!</definedName>
    <definedName name="TD" localSheetId="5">#REF!</definedName>
    <definedName name="TD">#REF!</definedName>
    <definedName name="TD12vl" localSheetId="6">#REF!</definedName>
    <definedName name="TD12vl" localSheetId="5">#REF!</definedName>
    <definedName name="TD12vl">#REF!</definedName>
    <definedName name="TD1p1nc" localSheetId="6">#REF!</definedName>
    <definedName name="TD1p1nc" localSheetId="5">#REF!</definedName>
    <definedName name="TD1p1nc">#REF!</definedName>
    <definedName name="td1p1vc" localSheetId="6">#REF!</definedName>
    <definedName name="td1p1vc" localSheetId="5">#REF!</definedName>
    <definedName name="td1p1vc">#REF!</definedName>
    <definedName name="TD1p1vl" localSheetId="6">#REF!</definedName>
    <definedName name="TD1p1vl" localSheetId="5">#REF!</definedName>
    <definedName name="TD1p1vl">#REF!</definedName>
    <definedName name="td3p" localSheetId="6">#REF!</definedName>
    <definedName name="td3p" localSheetId="5">#REF!</definedName>
    <definedName name="td3p">#REF!</definedName>
    <definedName name="TDctnc" localSheetId="6">#REF!</definedName>
    <definedName name="TDctnc" localSheetId="5">#REF!</definedName>
    <definedName name="TDctnc">#REF!</definedName>
    <definedName name="TDctvc" localSheetId="6">#REF!</definedName>
    <definedName name="TDctvc" localSheetId="5">#REF!</definedName>
    <definedName name="TDctvc">#REF!</definedName>
    <definedName name="TDctvl" localSheetId="6">#REF!</definedName>
    <definedName name="TDctvl" localSheetId="5">#REF!</definedName>
    <definedName name="TDctvl">#REF!</definedName>
    <definedName name="tdia" localSheetId="6">#REF!</definedName>
    <definedName name="tdia" localSheetId="5">#REF!</definedName>
    <definedName name="tdia">#REF!</definedName>
    <definedName name="tdnc1p" localSheetId="6">#REF!</definedName>
    <definedName name="tdnc1p" localSheetId="5">#REF!</definedName>
    <definedName name="tdnc1p">#REF!</definedName>
    <definedName name="tdt" localSheetId="6">#REF!</definedName>
    <definedName name="tdt" localSheetId="5">#REF!</definedName>
    <definedName name="tdt">#REF!</definedName>
    <definedName name="tdtr2cnc" localSheetId="6">#REF!</definedName>
    <definedName name="tdtr2cnc" localSheetId="5">#REF!</definedName>
    <definedName name="tdtr2cnc">#REF!</definedName>
    <definedName name="tdtr2cvl" localSheetId="6">#REF!</definedName>
    <definedName name="tdtr2cvl" localSheetId="5">#REF!</definedName>
    <definedName name="tdtr2cvl">#REF!</definedName>
    <definedName name="tdvl1p" localSheetId="6">#REF!</definedName>
    <definedName name="tdvl1p" localSheetId="5">#REF!</definedName>
    <definedName name="tdvl1p">#REF!</definedName>
    <definedName name="tenck" localSheetId="6">#REF!</definedName>
    <definedName name="tenck" localSheetId="5">#REF!</definedName>
    <definedName name="tenck">#REF!</definedName>
    <definedName name="tha" localSheetId="0" hidden="1">{"'Sheet1'!$L$16"}</definedName>
    <definedName name="tha" hidden="1">{"'Sheet1'!$L$16"}</definedName>
    <definedName name="thang" localSheetId="6">#REF!</definedName>
    <definedName name="thang" localSheetId="5">#REF!</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tien" localSheetId="6">#REF!</definedName>
    <definedName name="thanhtien" localSheetId="5">#REF!</definedName>
    <definedName name="thanhtien">#REF!</definedName>
    <definedName name="THchon" localSheetId="6">#REF!</definedName>
    <definedName name="THchon" localSheetId="5">#REF!</definedName>
    <definedName name="THchon">#REF!</definedName>
    <definedName name="THDA_copy" localSheetId="0" hidden="1">{"'Sheet1'!$L$16"}</definedName>
    <definedName name="THDA_copy" hidden="1">{"'Sheet1'!$L$16"}</definedName>
    <definedName name="thdt" localSheetId="6">#REF!</definedName>
    <definedName name="thdt" localSheetId="5">#REF!</definedName>
    <definedName name="thdt">#REF!</definedName>
    <definedName name="THDT_HT_DAO_THUONG" localSheetId="6">#REF!</definedName>
    <definedName name="THDT_HT_DAO_THUONG" localSheetId="5">#REF!</definedName>
    <definedName name="THDT_HT_DAO_THUONG">#REF!</definedName>
    <definedName name="THDT_HT_XOM_NOI" localSheetId="6">#REF!</definedName>
    <definedName name="THDT_HT_XOM_NOI" localSheetId="5">#REF!</definedName>
    <definedName name="THDT_HT_XOM_NOI">#REF!</definedName>
    <definedName name="THDT_NPP_XOM_NOI" localSheetId="6">#REF!</definedName>
    <definedName name="THDT_NPP_XOM_NOI" localSheetId="5">#REF!</definedName>
    <definedName name="THDT_NPP_XOM_NOI">#REF!</definedName>
    <definedName name="THDT_TBA_XOM_NOI" localSheetId="6">#REF!</definedName>
    <definedName name="THDT_TBA_XOM_NOI" localSheetId="5">#REF!</definedName>
    <definedName name="THDT_TBA_XOM_NOI">#REF!</definedName>
    <definedName name="thepban" localSheetId="6">#REF!</definedName>
    <definedName name="thepban" localSheetId="5">#REF!</definedName>
    <definedName name="thepban">#REF!</definedName>
    <definedName name="thepgoc25_60" localSheetId="6">#REF!</definedName>
    <definedName name="thepgoc25_60" localSheetId="5">#REF!</definedName>
    <definedName name="thepgoc25_60">#REF!</definedName>
    <definedName name="thepgoc63_75" localSheetId="6">#REF!</definedName>
    <definedName name="thepgoc63_75" localSheetId="5">#REF!</definedName>
    <definedName name="thepgoc63_75">#REF!</definedName>
    <definedName name="thepgoc80_100" localSheetId="6">#REF!</definedName>
    <definedName name="thepgoc80_100" localSheetId="5">#REF!</definedName>
    <definedName name="thepgoc80_100">#REF!</definedName>
    <definedName name="thepma">10500</definedName>
    <definedName name="theptron12" localSheetId="6">#REF!</definedName>
    <definedName name="theptron12" localSheetId="5">#REF!</definedName>
    <definedName name="theptron12" localSheetId="0">#REF!</definedName>
    <definedName name="theptron12">#REF!</definedName>
    <definedName name="theptron14_22" localSheetId="6">#REF!</definedName>
    <definedName name="theptron14_22" localSheetId="5">#REF!</definedName>
    <definedName name="theptron14_22" localSheetId="0">#REF!</definedName>
    <definedName name="theptron14_22">#REF!</definedName>
    <definedName name="theptron6_8" localSheetId="6">#REF!</definedName>
    <definedName name="theptron6_8" localSheetId="5">#REF!</definedName>
    <definedName name="theptron6_8">#REF!</definedName>
    <definedName name="thetichck" localSheetId="6">#REF!</definedName>
    <definedName name="thetichck" localSheetId="5">#REF!</definedName>
    <definedName name="thetichck">#REF!</definedName>
    <definedName name="THGO1pnc" localSheetId="6">#REF!</definedName>
    <definedName name="THGO1pnc" localSheetId="5">#REF!</definedName>
    <definedName name="THGO1pnc">#REF!</definedName>
    <definedName name="thht" localSheetId="6">#REF!</definedName>
    <definedName name="thht" localSheetId="5">#REF!</definedName>
    <definedName name="thht">#REF!</definedName>
    <definedName name="THI" localSheetId="6">#REF!</definedName>
    <definedName name="THI" localSheetId="5">#REF!</definedName>
    <definedName name="THI">#REF!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 localSheetId="6">#REF!</definedName>
    <definedName name="thkp3" localSheetId="5">#REF!</definedName>
    <definedName name="thkp3">#REF!</definedName>
    <definedName name="THOP">"THOP"</definedName>
    <definedName name="THT" localSheetId="6">#REF!</definedName>
    <definedName name="THT" localSheetId="5">#REF!</definedName>
    <definedName name="THT" localSheetId="0">#REF!</definedName>
    <definedName name="THT">#REF!</definedName>
    <definedName name="thtich1" localSheetId="6">#REF!</definedName>
    <definedName name="thtich1" localSheetId="5">#REF!</definedName>
    <definedName name="thtich1" localSheetId="0">#REF!</definedName>
    <definedName name="thtich1">#REF!</definedName>
    <definedName name="thtich2" localSheetId="6">#REF!</definedName>
    <definedName name="thtich2" localSheetId="5">#REF!</definedName>
    <definedName name="thtich2">#REF!</definedName>
    <definedName name="thtich3" localSheetId="6">#REF!</definedName>
    <definedName name="thtich3" localSheetId="5">#REF!</definedName>
    <definedName name="thtich3">#REF!</definedName>
    <definedName name="thtich4" localSheetId="6">#REF!</definedName>
    <definedName name="thtich4" localSheetId="5">#REF!</definedName>
    <definedName name="thtich4">#REF!</definedName>
    <definedName name="thtich5" localSheetId="6">#REF!</definedName>
    <definedName name="thtich5" localSheetId="5">#REF!</definedName>
    <definedName name="thtich5">#REF!</definedName>
    <definedName name="thtich6" localSheetId="6">#REF!</definedName>
    <definedName name="thtich6" localSheetId="5">#REF!</definedName>
    <definedName name="thtich6">#REF!</definedName>
    <definedName name="thtt" localSheetId="6">#REF!</definedName>
    <definedName name="thtt" localSheetId="5">#REF!</definedName>
    <definedName name="thtt">#REF!</definedName>
    <definedName name="thu" localSheetId="0" hidden="1">{"'Sheet1'!$L$16"}</definedName>
    <definedName name="thu" hidden="1">{"'Sheet1'!$L$16"}</definedName>
    <definedName name="thue">6</definedName>
    <definedName name="thuy" localSheetId="0" hidden="1">{"'Sheet1'!$L$16"}</definedName>
    <definedName name="thuy" hidden="1">{"'Sheet1'!$L$16"}</definedName>
    <definedName name="THXD2" localSheetId="0" hidden="1">{"'Sheet1'!$L$16"}</definedName>
    <definedName name="THXD2" hidden="1">{"'Sheet1'!$L$16"}</definedName>
    <definedName name="Tien" localSheetId="6">#REF!</definedName>
    <definedName name="Tien" localSheetId="5">#REF!</definedName>
    <definedName name="Tien">#REF!</definedName>
    <definedName name="TIENLUONG" localSheetId="6">#REF!</definedName>
    <definedName name="TIENLUONG" localSheetId="5">#REF!</definedName>
    <definedName name="TIENLUONG">#REF!</definedName>
    <definedName name="Tiepdiama">9500</definedName>
    <definedName name="TIEU_HAO_VAT_TU_DZ0.4KV" localSheetId="6">#REF!</definedName>
    <definedName name="TIEU_HAO_VAT_TU_DZ0.4KV" localSheetId="5">#REF!</definedName>
    <definedName name="TIEU_HAO_VAT_TU_DZ0.4KV" localSheetId="0">#REF!</definedName>
    <definedName name="TIEU_HAO_VAT_TU_DZ0.4KV">#REF!</definedName>
    <definedName name="TIEU_HAO_VAT_TU_DZ22KV" localSheetId="6">#REF!</definedName>
    <definedName name="TIEU_HAO_VAT_TU_DZ22KV" localSheetId="5">#REF!</definedName>
    <definedName name="TIEU_HAO_VAT_TU_DZ22KV" localSheetId="0">#REF!</definedName>
    <definedName name="TIEU_HAO_VAT_TU_DZ22KV">#REF!</definedName>
    <definedName name="TIEU_HAO_VAT_TU_TBA" localSheetId="6">#REF!</definedName>
    <definedName name="TIEU_HAO_VAT_TU_TBA" localSheetId="5">#REF!</definedName>
    <definedName name="TIEU_HAO_VAT_TU_TBA">#REF!</definedName>
    <definedName name="TIT" localSheetId="6">#REF!</definedName>
    <definedName name="TIT" localSheetId="5">#REF!</definedName>
    <definedName name="TIT">#REF!</definedName>
    <definedName name="TITAN" localSheetId="6">#REF!</definedName>
    <definedName name="TITAN" localSheetId="5">#REF!</definedName>
    <definedName name="TITAN">#REF!</definedName>
    <definedName name="tk" localSheetId="6">#REF!</definedName>
    <definedName name="tk" localSheetId="5">#REF!</definedName>
    <definedName name="tk">#REF!</definedName>
    <definedName name="TKP" localSheetId="6">#REF!</definedName>
    <definedName name="TKP" localSheetId="5">#REF!</definedName>
    <definedName name="TKP">#REF!</definedName>
    <definedName name="TLAC120" localSheetId="6">#REF!</definedName>
    <definedName name="TLAC120" localSheetId="5">#REF!</definedName>
    <definedName name="TLAC120">#REF!</definedName>
    <definedName name="TLAC35" localSheetId="6">#REF!</definedName>
    <definedName name="TLAC35" localSheetId="5">#REF!</definedName>
    <definedName name="TLAC35">#REF!</definedName>
    <definedName name="TLAC50" localSheetId="6">#REF!</definedName>
    <definedName name="TLAC50" localSheetId="5">#REF!</definedName>
    <definedName name="TLAC50">#REF!</definedName>
    <definedName name="TLAC70" localSheetId="6">#REF!</definedName>
    <definedName name="TLAC70" localSheetId="5">#REF!</definedName>
    <definedName name="TLAC70">#REF!</definedName>
    <definedName name="TLAC95" localSheetId="6">#REF!</definedName>
    <definedName name="TLAC95" localSheetId="5">#REF!</definedName>
    <definedName name="TLAC95">#REF!</definedName>
    <definedName name="Tle" localSheetId="6">#REF!</definedName>
    <definedName name="Tle" localSheetId="5">#REF!</definedName>
    <definedName name="Tle">#REF!</definedName>
    <definedName name="TONG_GIA_TRI_CONG_TRINH" localSheetId="6">#REF!</definedName>
    <definedName name="TONG_GIA_TRI_CONG_TRINH" localSheetId="5">#REF!</definedName>
    <definedName name="TONG_GIA_TRI_CONG_TRINH">#REF!</definedName>
    <definedName name="TONG_HOP_THI_NGHIEM_DZ0.4KV" localSheetId="6">#REF!</definedName>
    <definedName name="TONG_HOP_THI_NGHIEM_DZ0.4KV" localSheetId="5">#REF!</definedName>
    <definedName name="TONG_HOP_THI_NGHIEM_DZ0.4KV">#REF!</definedName>
    <definedName name="TONG_HOP_THI_NGHIEM_DZ22KV" localSheetId="6">#REF!</definedName>
    <definedName name="TONG_HOP_THI_NGHIEM_DZ22KV" localSheetId="5">#REF!</definedName>
    <definedName name="TONG_HOP_THI_NGHIEM_DZ22KV">#REF!</definedName>
    <definedName name="TONG_KE_TBA" localSheetId="6">#REF!</definedName>
    <definedName name="TONG_KE_TBA" localSheetId="5">#REF!</definedName>
    <definedName name="TONG_KE_TBA">#REF!</definedName>
    <definedName name="tongbt" localSheetId="6">#REF!</definedName>
    <definedName name="tongbt" localSheetId="5">#REF!</definedName>
    <definedName name="tongbt">#REF!</definedName>
    <definedName name="tongcong" localSheetId="6">#REF!</definedName>
    <definedName name="tongcong" localSheetId="5">#REF!</definedName>
    <definedName name="tongcong">#REF!</definedName>
    <definedName name="tongdientich" localSheetId="6">#REF!</definedName>
    <definedName name="tongdientich" localSheetId="5">#REF!</definedName>
    <definedName name="tongdientich">#REF!</definedName>
    <definedName name="TONGDUTOAN" localSheetId="6">#REF!</definedName>
    <definedName name="TONGDUTOAN" localSheetId="5">#REF!</definedName>
    <definedName name="TONGDUTOAN">#REF!</definedName>
    <definedName name="tonghop" localSheetId="0" hidden="1">{"'Sheet1'!$L$16"}</definedName>
    <definedName name="tonghop" hidden="1">{"'Sheet1'!$L$16"}</definedName>
    <definedName name="tongthep" localSheetId="6">#REF!</definedName>
    <definedName name="tongthep" localSheetId="5">#REF!</definedName>
    <definedName name="tongthep">#REF!</definedName>
    <definedName name="tongthetich" localSheetId="6">#REF!</definedName>
    <definedName name="tongthetich" localSheetId="5">#REF!</definedName>
    <definedName name="tongthetich">#REF!</definedName>
    <definedName name="Tonmai" localSheetId="6">#REF!</definedName>
    <definedName name="Tonmai" localSheetId="5">#REF!</definedName>
    <definedName name="Tonmai">#REF!</definedName>
    <definedName name="TPCP" localSheetId="0" hidden="1">{"'Sheet1'!$L$16"}</definedName>
    <definedName name="TPCP" hidden="1">{"'Sheet1'!$L$16"}</definedName>
    <definedName name="TPLRP" localSheetId="6">#REF!</definedName>
    <definedName name="TPLRP" localSheetId="5">#REF!</definedName>
    <definedName name="TPLRP">#REF!</definedName>
    <definedName name="Tra_DM_su_dung" localSheetId="6">#REF!</definedName>
    <definedName name="Tra_DM_su_dung" localSheetId="5">#REF!</definedName>
    <definedName name="Tra_DM_su_dung">#REF!</definedName>
    <definedName name="Tra_don_gia_KS" localSheetId="6">#REF!</definedName>
    <definedName name="Tra_don_gia_KS" localSheetId="5">#REF!</definedName>
    <definedName name="Tra_don_gia_KS">#REF!</definedName>
    <definedName name="Tra_DTCT" localSheetId="6">#REF!</definedName>
    <definedName name="Tra_DTCT" localSheetId="5">#REF!</definedName>
    <definedName name="Tra_DTCT">#REF!</definedName>
    <definedName name="Tra_tim_hang_mucPT_trung" localSheetId="6">#REF!</definedName>
    <definedName name="Tra_tim_hang_mucPT_trung" localSheetId="5">#REF!</definedName>
    <definedName name="Tra_tim_hang_mucPT_trung">#REF!</definedName>
    <definedName name="Tra_TL" localSheetId="6">#REF!</definedName>
    <definedName name="Tra_TL" localSheetId="5">#REF!</definedName>
    <definedName name="Tra_TL">#REF!</definedName>
    <definedName name="Tra_ty_le2" localSheetId="6">#REF!</definedName>
    <definedName name="Tra_ty_le2" localSheetId="5">#REF!</definedName>
    <definedName name="Tra_ty_le2">#REF!</definedName>
    <definedName name="Tra_ty_le3" localSheetId="6">#REF!</definedName>
    <definedName name="Tra_ty_le3" localSheetId="5">#REF!</definedName>
    <definedName name="Tra_ty_le3">#REF!</definedName>
    <definedName name="Tra_ty_le4" localSheetId="6">#REF!</definedName>
    <definedName name="Tra_ty_le4" localSheetId="5">#REF!</definedName>
    <definedName name="Tra_ty_le4">#REF!</definedName>
    <definedName name="Tra_ty_le5" localSheetId="6">#REF!</definedName>
    <definedName name="Tra_ty_le5" localSheetId="5">#REF!</definedName>
    <definedName name="Tra_ty_le5">#REF!</definedName>
    <definedName name="TRADE2" localSheetId="6">#REF!</definedName>
    <definedName name="TRADE2" localSheetId="5">#REF!</definedName>
    <definedName name="TRADE2">#REF!</definedName>
    <definedName name="TRAM" localSheetId="6">#REF!</definedName>
    <definedName name="TRAM" localSheetId="5">#REF!</definedName>
    <definedName name="TRAM">#REF!</definedName>
    <definedName name="trang" localSheetId="0" hidden="1">{#N/A,#N/A,FALSE,"Chi tiÆt"}</definedName>
    <definedName name="trang" hidden="1">{#N/A,#N/A,FALSE,"Chi tiÆt"}</definedName>
    <definedName name="trt" localSheetId="6">#REF!</definedName>
    <definedName name="trt" localSheetId="5">#REF!</definedName>
    <definedName name="trt" localSheetId="0">#REF!</definedName>
    <definedName name="trt">#REF!</definedName>
    <definedName name="TT_1P" localSheetId="6">#REF!</definedName>
    <definedName name="TT_1P" localSheetId="5">#REF!</definedName>
    <definedName name="TT_1P" localSheetId="0">#REF!</definedName>
    <definedName name="TT_1P">#REF!</definedName>
    <definedName name="TT_3p" localSheetId="6">#REF!</definedName>
    <definedName name="TT_3p" localSheetId="5">#REF!</definedName>
    <definedName name="TT_3p">#REF!</definedName>
    <definedName name="TTDD1P" localSheetId="6">#REF!</definedName>
    <definedName name="TTDD1P" localSheetId="5">#REF!</definedName>
    <definedName name="TTDD1P">#REF!</definedName>
    <definedName name="TTDKKH" localSheetId="6">#REF!</definedName>
    <definedName name="TTDKKH" localSheetId="5">#REF!</definedName>
    <definedName name="TTDKKH">#REF!</definedName>
    <definedName name="tthi" localSheetId="6">#REF!</definedName>
    <definedName name="tthi" localSheetId="5">#REF!</definedName>
    <definedName name="tthi">#REF!</definedName>
    <definedName name="ttronmk" localSheetId="6">#REF!</definedName>
    <definedName name="ttronmk" localSheetId="5">#REF!</definedName>
    <definedName name="ttronmk">#REF!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75nc" localSheetId="6">#REF!</definedName>
    <definedName name="tv75nc" localSheetId="5">#REF!</definedName>
    <definedName name="tv75nc">#REF!</definedName>
    <definedName name="tv75vl" localSheetId="6">#REF!</definedName>
    <definedName name="tv75vl" localSheetId="5">#REF!</definedName>
    <definedName name="tv75vl">#REF!</definedName>
    <definedName name="ty_le" localSheetId="6">#REF!</definedName>
    <definedName name="ty_le" localSheetId="5">#REF!</definedName>
    <definedName name="ty_le">#REF!</definedName>
    <definedName name="ty_le_BTN" localSheetId="6">#REF!</definedName>
    <definedName name="ty_le_BTN" localSheetId="5">#REF!</definedName>
    <definedName name="ty_le_BTN">#REF!</definedName>
    <definedName name="Ty_le1" localSheetId="6">#REF!</definedName>
    <definedName name="Ty_le1" localSheetId="5">#REF!</definedName>
    <definedName name="Ty_le1">#REF!</definedName>
    <definedName name="u" localSheetId="0" hidden="1">{"'Sheet1'!$L$16"}</definedName>
    <definedName name="u" hidden="1">{"'Sheet1'!$L$16"}</definedName>
    <definedName name="ư" localSheetId="0" hidden="1">{"'Sheet1'!$L$16"}</definedName>
    <definedName name="ư" hidden="1">{"'Sheet1'!$L$16"}</definedName>
    <definedName name="ươpkhgbvcxz" localSheetId="0" hidden="1">{"'Sheet1'!$L$16"}</definedName>
    <definedName name="ươpkhgbvcxz" hidden="1">{"'Sheet1'!$L$16"}</definedName>
    <definedName name="upnoc" localSheetId="6">#REF!</definedName>
    <definedName name="upnoc" localSheetId="5">#REF!</definedName>
    <definedName name="upnoc">#REF!</definedName>
    <definedName name="uu" localSheetId="6">#REF!</definedName>
    <definedName name="uu" localSheetId="5">#REF!</definedName>
    <definedName name="uu">#REF!</definedName>
    <definedName name="v" localSheetId="0" hidden="1">{"'Sheet1'!$L$16"}</definedName>
    <definedName name="v" hidden="1">{"'Sheet1'!$L$16"}</definedName>
    <definedName name="VAÄT_LIEÄU">"nhandongia"</definedName>
    <definedName name="Value0" localSheetId="6">#REF!</definedName>
    <definedName name="Value0" localSheetId="5">#REF!</definedName>
    <definedName name="Value0" localSheetId="0">#REF!</definedName>
    <definedName name="Value0">#REF!</definedName>
    <definedName name="Value1" localSheetId="6">#REF!</definedName>
    <definedName name="Value1" localSheetId="5">#REF!</definedName>
    <definedName name="Value1" localSheetId="0">#REF!</definedName>
    <definedName name="Value1">#REF!</definedName>
    <definedName name="Value10" localSheetId="6">#REF!</definedName>
    <definedName name="Value10" localSheetId="5">#REF!</definedName>
    <definedName name="Value10">#REF!</definedName>
    <definedName name="Value11" localSheetId="6">#REF!</definedName>
    <definedName name="Value11" localSheetId="5">#REF!</definedName>
    <definedName name="Value11">#REF!</definedName>
    <definedName name="Value12" localSheetId="6">#REF!</definedName>
    <definedName name="Value12" localSheetId="5">#REF!</definedName>
    <definedName name="Value12">#REF!</definedName>
    <definedName name="Value13" localSheetId="6">#REF!</definedName>
    <definedName name="Value13" localSheetId="5">#REF!</definedName>
    <definedName name="Value13">#REF!</definedName>
    <definedName name="Value14" localSheetId="6">#REF!</definedName>
    <definedName name="Value14" localSheetId="5">#REF!</definedName>
    <definedName name="Value14">#REF!</definedName>
    <definedName name="Value15" localSheetId="6">#REF!</definedName>
    <definedName name="Value15" localSheetId="5">#REF!</definedName>
    <definedName name="Value15">#REF!</definedName>
    <definedName name="Value16" localSheetId="6">#REF!</definedName>
    <definedName name="Value16" localSheetId="5">#REF!</definedName>
    <definedName name="Value16">#REF!</definedName>
    <definedName name="Value17" localSheetId="6">#REF!</definedName>
    <definedName name="Value17" localSheetId="5">#REF!</definedName>
    <definedName name="Value17">#REF!</definedName>
    <definedName name="Value18" localSheetId="6">#REF!</definedName>
    <definedName name="Value18" localSheetId="5">#REF!</definedName>
    <definedName name="Value18">#REF!</definedName>
    <definedName name="Value19" localSheetId="6">#REF!</definedName>
    <definedName name="Value19" localSheetId="5">#REF!</definedName>
    <definedName name="Value19">#REF!</definedName>
    <definedName name="Value2" localSheetId="6">#REF!</definedName>
    <definedName name="Value2" localSheetId="5">#REF!</definedName>
    <definedName name="Value2">#REF!</definedName>
    <definedName name="Value20" localSheetId="6">#REF!</definedName>
    <definedName name="Value20" localSheetId="5">#REF!</definedName>
    <definedName name="Value20">#REF!</definedName>
    <definedName name="Value21" localSheetId="6">#REF!</definedName>
    <definedName name="Value21" localSheetId="5">#REF!</definedName>
    <definedName name="Value21">#REF!</definedName>
    <definedName name="Value22" localSheetId="6">#REF!</definedName>
    <definedName name="Value22" localSheetId="5">#REF!</definedName>
    <definedName name="Value22">#REF!</definedName>
    <definedName name="Value23" localSheetId="6">#REF!</definedName>
    <definedName name="Value23" localSheetId="5">#REF!</definedName>
    <definedName name="Value23">#REF!</definedName>
    <definedName name="Value24" localSheetId="6">#REF!</definedName>
    <definedName name="Value24" localSheetId="5">#REF!</definedName>
    <definedName name="Value24">#REF!</definedName>
    <definedName name="Value25" localSheetId="6">#REF!</definedName>
    <definedName name="Value25" localSheetId="5">#REF!</definedName>
    <definedName name="Value25">#REF!</definedName>
    <definedName name="Value26" localSheetId="6">#REF!</definedName>
    <definedName name="Value26" localSheetId="5">#REF!</definedName>
    <definedName name="Value26">#REF!</definedName>
    <definedName name="Value27" localSheetId="6">#REF!</definedName>
    <definedName name="Value27" localSheetId="5">#REF!</definedName>
    <definedName name="Value27">#REF!</definedName>
    <definedName name="Value28" localSheetId="6">#REF!</definedName>
    <definedName name="Value28" localSheetId="5">#REF!</definedName>
    <definedName name="Value28">#REF!</definedName>
    <definedName name="Value29" localSheetId="6">#REF!</definedName>
    <definedName name="Value29" localSheetId="5">#REF!</definedName>
    <definedName name="Value29">#REF!</definedName>
    <definedName name="Value3" localSheetId="6">#REF!</definedName>
    <definedName name="Value3" localSheetId="5">#REF!</definedName>
    <definedName name="Value3">#REF!</definedName>
    <definedName name="Value30" localSheetId="6">#REF!</definedName>
    <definedName name="Value30" localSheetId="5">#REF!</definedName>
    <definedName name="Value30">#REF!</definedName>
    <definedName name="Value31" localSheetId="6">#REF!</definedName>
    <definedName name="Value31" localSheetId="5">#REF!</definedName>
    <definedName name="Value31">#REF!</definedName>
    <definedName name="Value32" localSheetId="6">#REF!</definedName>
    <definedName name="Value32" localSheetId="5">#REF!</definedName>
    <definedName name="Value32">#REF!</definedName>
    <definedName name="Value33" localSheetId="6">#REF!</definedName>
    <definedName name="Value33" localSheetId="5">#REF!</definedName>
    <definedName name="Value33">#REF!</definedName>
    <definedName name="Value34" localSheetId="6">#REF!</definedName>
    <definedName name="Value34" localSheetId="5">#REF!</definedName>
    <definedName name="Value34">#REF!</definedName>
    <definedName name="Value35" localSheetId="6">#REF!</definedName>
    <definedName name="Value35" localSheetId="5">#REF!</definedName>
    <definedName name="Value35">#REF!</definedName>
    <definedName name="Value36" localSheetId="6">#REF!</definedName>
    <definedName name="Value36" localSheetId="5">#REF!</definedName>
    <definedName name="Value36">#REF!</definedName>
    <definedName name="Value37" localSheetId="6">#REF!</definedName>
    <definedName name="Value37" localSheetId="5">#REF!</definedName>
    <definedName name="Value37">#REF!</definedName>
    <definedName name="Value38" localSheetId="6">#REF!</definedName>
    <definedName name="Value38" localSheetId="5">#REF!</definedName>
    <definedName name="Value38">#REF!</definedName>
    <definedName name="Value39" localSheetId="6">#REF!</definedName>
    <definedName name="Value39" localSheetId="5">#REF!</definedName>
    <definedName name="Value39">#REF!</definedName>
    <definedName name="Value4" localSheetId="6">#REF!</definedName>
    <definedName name="Value4" localSheetId="5">#REF!</definedName>
    <definedName name="Value4">#REF!</definedName>
    <definedName name="Value40" localSheetId="6">#REF!</definedName>
    <definedName name="Value40" localSheetId="5">#REF!</definedName>
    <definedName name="Value40">#REF!</definedName>
    <definedName name="Value41" localSheetId="6">#REF!</definedName>
    <definedName name="Value41" localSheetId="5">#REF!</definedName>
    <definedName name="Value41">#REF!</definedName>
    <definedName name="Value42" localSheetId="6">#REF!</definedName>
    <definedName name="Value42" localSheetId="5">#REF!</definedName>
    <definedName name="Value42">#REF!</definedName>
    <definedName name="Value43" localSheetId="6">#REF!</definedName>
    <definedName name="Value43" localSheetId="5">#REF!</definedName>
    <definedName name="Value43">#REF!</definedName>
    <definedName name="Value44" localSheetId="6">#REF!</definedName>
    <definedName name="Value44" localSheetId="5">#REF!</definedName>
    <definedName name="Value44">#REF!</definedName>
    <definedName name="Value45" localSheetId="6">#REF!</definedName>
    <definedName name="Value45" localSheetId="5">#REF!</definedName>
    <definedName name="Value45">#REF!</definedName>
    <definedName name="Value46" localSheetId="6">#REF!</definedName>
    <definedName name="Value46" localSheetId="5">#REF!</definedName>
    <definedName name="Value46">#REF!</definedName>
    <definedName name="Value47" localSheetId="6">#REF!</definedName>
    <definedName name="Value47" localSheetId="5">#REF!</definedName>
    <definedName name="Value47">#REF!</definedName>
    <definedName name="Value48" localSheetId="6">#REF!</definedName>
    <definedName name="Value48" localSheetId="5">#REF!</definedName>
    <definedName name="Value48">#REF!</definedName>
    <definedName name="Value49" localSheetId="6">#REF!</definedName>
    <definedName name="Value49" localSheetId="5">#REF!</definedName>
    <definedName name="Value49">#REF!</definedName>
    <definedName name="Value5" localSheetId="6">#REF!</definedName>
    <definedName name="Value5" localSheetId="5">#REF!</definedName>
    <definedName name="Value5">#REF!</definedName>
    <definedName name="Value50" localSheetId="6">#REF!</definedName>
    <definedName name="Value50" localSheetId="5">#REF!</definedName>
    <definedName name="Value50">#REF!</definedName>
    <definedName name="Value51" localSheetId="6">#REF!</definedName>
    <definedName name="Value51" localSheetId="5">#REF!</definedName>
    <definedName name="Value51">#REF!</definedName>
    <definedName name="Value52" localSheetId="6">#REF!</definedName>
    <definedName name="Value52" localSheetId="5">#REF!</definedName>
    <definedName name="Value52">#REF!</definedName>
    <definedName name="Value53" localSheetId="6">#REF!</definedName>
    <definedName name="Value53" localSheetId="5">#REF!</definedName>
    <definedName name="Value53">#REF!</definedName>
    <definedName name="Value54" localSheetId="6">#REF!</definedName>
    <definedName name="Value54" localSheetId="5">#REF!</definedName>
    <definedName name="Value54">#REF!</definedName>
    <definedName name="Value55" localSheetId="6">#REF!</definedName>
    <definedName name="Value55" localSheetId="5">#REF!</definedName>
    <definedName name="Value55">#REF!</definedName>
    <definedName name="Value6" localSheetId="6">#REF!</definedName>
    <definedName name="Value6" localSheetId="5">#REF!</definedName>
    <definedName name="Value6">#REF!</definedName>
    <definedName name="Value7" localSheetId="6">#REF!</definedName>
    <definedName name="Value7" localSheetId="5">#REF!</definedName>
    <definedName name="Value7">#REF!</definedName>
    <definedName name="Value8" localSheetId="6">#REF!</definedName>
    <definedName name="Value8" localSheetId="5">#REF!</definedName>
    <definedName name="Value8">#REF!</definedName>
    <definedName name="Value9" localSheetId="6">#REF!</definedName>
    <definedName name="Value9" localSheetId="5">#REF!</definedName>
    <definedName name="Value9">#REF!</definedName>
    <definedName name="VAN_CHUYEN_DUONG_DAI_DZ0.4KV" localSheetId="6">#REF!</definedName>
    <definedName name="VAN_CHUYEN_DUONG_DAI_DZ0.4KV" localSheetId="5">#REF!</definedName>
    <definedName name="VAN_CHUYEN_DUONG_DAI_DZ0.4KV">#REF!</definedName>
    <definedName name="VAN_CHUYEN_DUONG_DAI_DZ22KV" localSheetId="6">#REF!</definedName>
    <definedName name="VAN_CHUYEN_DUONG_DAI_DZ22KV" localSheetId="5">#REF!</definedName>
    <definedName name="VAN_CHUYEN_DUONG_DAI_DZ22KV">#REF!</definedName>
    <definedName name="VAN_CHUYEN_VAT_TU_CHUNG" localSheetId="6">#REF!</definedName>
    <definedName name="VAN_CHUYEN_VAT_TU_CHUNG" localSheetId="5">#REF!</definedName>
    <definedName name="VAN_CHUYEN_VAT_TU_CHUNG">#REF!</definedName>
    <definedName name="VAN_TRUNG_CHUYEN_VAT_TU_CHUNG" localSheetId="6">#REF!</definedName>
    <definedName name="VAN_TRUNG_CHUYEN_VAT_TU_CHUNG" localSheetId="5">#REF!</definedName>
    <definedName name="VAN_TRUNG_CHUYEN_VAT_TU_CHUNG">#REF!</definedName>
    <definedName name="VARIINST" localSheetId="6">#REF!</definedName>
    <definedName name="VARIINST" localSheetId="5">#REF!</definedName>
    <definedName name="VARIINST">#REF!</definedName>
    <definedName name="VARIPURC" localSheetId="6">#REF!</definedName>
    <definedName name="VARIPURC" localSheetId="5">#REF!</definedName>
    <definedName name="VARIPURC">#REF!</definedName>
    <definedName name="vat" localSheetId="6">#REF!</definedName>
    <definedName name="vat" localSheetId="5">#REF!</definedName>
    <definedName name="vat">#REF!</definedName>
    <definedName name="VAT_LIEU_DEN_CHAN_CONG_TRINH" localSheetId="6">#REF!</definedName>
    <definedName name="VAT_LIEU_DEN_CHAN_CONG_TRINH" localSheetId="5">#REF!</definedName>
    <definedName name="VAT_LIEU_DEN_CHAN_CONG_TRINH">#REF!</definedName>
    <definedName name="VATM" localSheetId="0" hidden="1">{"'Sheet1'!$L$16"}</definedName>
    <definedName name="VATM" hidden="1">{"'Sheet1'!$L$16"}</definedName>
    <definedName name="vbtchongnuocm300" localSheetId="6">#REF!</definedName>
    <definedName name="vbtchongnuocm300" localSheetId="5">#REF!</definedName>
    <definedName name="vbtchongnuocm300">#REF!</definedName>
    <definedName name="vbtm150" localSheetId="6">#REF!</definedName>
    <definedName name="vbtm150" localSheetId="5">#REF!</definedName>
    <definedName name="vbtm150">#REF!</definedName>
    <definedName name="vbtm300" localSheetId="6">#REF!</definedName>
    <definedName name="vbtm300" localSheetId="5">#REF!</definedName>
    <definedName name="vbtm300">#REF!</definedName>
    <definedName name="vbtm400" localSheetId="6">#REF!</definedName>
    <definedName name="vbtm400" localSheetId="5">#REF!</definedName>
    <definedName name="vbtm400">#REF!</definedName>
    <definedName name="vccot" localSheetId="6">#REF!</definedName>
    <definedName name="vccot" localSheetId="5">#REF!</definedName>
    <definedName name="vccot">#REF!</definedName>
    <definedName name="vcdc" localSheetId="6">#REF!</definedName>
    <definedName name="vcdc" localSheetId="5">#REF!</definedName>
    <definedName name="vcdc">#REF!</definedName>
    <definedName name="VCHT" localSheetId="6">#REF!</definedName>
    <definedName name="VCHT" localSheetId="5">#REF!</definedName>
    <definedName name="VCHT">#REF!</definedName>
    <definedName name="vcoto" localSheetId="0" hidden="1">{"'Sheet1'!$L$16"}</definedName>
    <definedName name="vcoto" hidden="1">{"'Sheet1'!$L$16"}</definedName>
    <definedName name="vct" localSheetId="6">#REF!</definedName>
    <definedName name="vct" localSheetId="5">#REF!</definedName>
    <definedName name="vct">#REF!</definedName>
    <definedName name="VCTT" localSheetId="6">#REF!</definedName>
    <definedName name="VCTT" localSheetId="5">#REF!</definedName>
    <definedName name="VCTT">#REF!</definedName>
    <definedName name="VCVBT1" localSheetId="6">#REF!</definedName>
    <definedName name="VCVBT1" localSheetId="5">#REF!</definedName>
    <definedName name="VCVBT1">#REF!</definedName>
    <definedName name="VCVBT2" localSheetId="6">#REF!</definedName>
    <definedName name="VCVBT2" localSheetId="5">#REF!</definedName>
    <definedName name="VCVBT2">#REF!</definedName>
    <definedName name="vd3p" localSheetId="6">#REF!</definedName>
    <definedName name="vd3p" localSheetId="5">#REF!</definedName>
    <definedName name="vd3p">#REF!</definedName>
    <definedName name="vdv" hidden="1">#N/A</definedName>
    <definedName name="vgk" localSheetId="6">#REF!</definedName>
    <definedName name="vgk" localSheetId="5">#REF!</definedName>
    <definedName name="vgk" localSheetId="0">#REF!</definedName>
    <definedName name="vgk">#REF!</definedName>
    <definedName name="vgt" localSheetId="6">#REF!</definedName>
    <definedName name="vgt" localSheetId="5">#REF!</definedName>
    <definedName name="vgt" localSheetId="0">#REF!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kcauthang" localSheetId="6">#REF!</definedName>
    <definedName name="vkcauthang" localSheetId="5">#REF!</definedName>
    <definedName name="vkcauthang">#REF!</definedName>
    <definedName name="vksan" localSheetId="6">#REF!</definedName>
    <definedName name="vksan" localSheetId="5">#REF!</definedName>
    <definedName name="vksan">#REF!</definedName>
    <definedName name="vl" localSheetId="6">#REF!</definedName>
    <definedName name="vl" localSheetId="5">#REF!</definedName>
    <definedName name="vl">#REF!</definedName>
    <definedName name="vl3p" localSheetId="6">#REF!</definedName>
    <definedName name="vl3p" localSheetId="5">#REF!</definedName>
    <definedName name="vl3p">#REF!</definedName>
    <definedName name="vlct" localSheetId="0" hidden="1">{"'Sheet1'!$L$16"}</definedName>
    <definedName name="vlct" hidden="1">{"'Sheet1'!$L$16"}</definedName>
    <definedName name="VLCT3p" localSheetId="6">#REF!</definedName>
    <definedName name="VLCT3p" localSheetId="5">#REF!</definedName>
    <definedName name="VLCT3p">#REF!</definedName>
    <definedName name="vldg" localSheetId="6">#REF!</definedName>
    <definedName name="vldg" localSheetId="5">#REF!</definedName>
    <definedName name="vldg">#REF!</definedName>
    <definedName name="vldn400" localSheetId="6">#REF!</definedName>
    <definedName name="vldn400" localSheetId="5">#REF!</definedName>
    <definedName name="vldn400">#REF!</definedName>
    <definedName name="vldn600" localSheetId="6">#REF!</definedName>
    <definedName name="vldn600" localSheetId="5">#REF!</definedName>
    <definedName name="vldn600">#REF!</definedName>
    <definedName name="VLIEU" localSheetId="6">#REF!</definedName>
    <definedName name="VLIEU" localSheetId="5">#REF!</definedName>
    <definedName name="VLIEU">#REF!</definedName>
    <definedName name="VLM" localSheetId="6">#REF!</definedName>
    <definedName name="VLM" localSheetId="5">#REF!</definedName>
    <definedName name="VLM">#REF!</definedName>
    <definedName name="vltram" localSheetId="6">#REF!</definedName>
    <definedName name="vltram" localSheetId="5">#REF!</definedName>
    <definedName name="vltram">#REF!</definedName>
    <definedName name="vr3p" localSheetId="6">#REF!</definedName>
    <definedName name="vr3p" localSheetId="5">#REF!</definedName>
    <definedName name="vr3p">#REF!</definedName>
    <definedName name="W" localSheetId="6">#REF!</definedName>
    <definedName name="W" localSheetId="5">#REF!</definedName>
    <definedName name="W">#REF!</definedName>
    <definedName name="WIRE1">5</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cong." localSheetId="0" hidden="1">{#N/A,#N/A,FALSE,"Sheet1"}</definedName>
    <definedName name="wrn.cong." hidden="1">{#N/A,#N/A,FALSE,"Sheet1"}</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6">#REF!</definedName>
    <definedName name="x1pind" localSheetId="5">#REF!</definedName>
    <definedName name="x1pind" localSheetId="0">#REF!</definedName>
    <definedName name="x1pind">#REF!</definedName>
    <definedName name="X1pINDnc" localSheetId="6">#REF!</definedName>
    <definedName name="X1pINDnc" localSheetId="5">#REF!</definedName>
    <definedName name="X1pINDnc" localSheetId="0">#REF!</definedName>
    <definedName name="X1pINDnc">#REF!</definedName>
    <definedName name="X1pINDvc" localSheetId="6">#REF!</definedName>
    <definedName name="X1pINDvc" localSheetId="5">#REF!</definedName>
    <definedName name="X1pINDvc">#REF!</definedName>
    <definedName name="X1pINDvl" localSheetId="6">#REF!</definedName>
    <definedName name="X1pINDvl" localSheetId="5">#REF!</definedName>
    <definedName name="X1pINDvl">#REF!</definedName>
    <definedName name="x1ping" localSheetId="6">#REF!</definedName>
    <definedName name="x1ping" localSheetId="5">#REF!</definedName>
    <definedName name="x1ping">#REF!</definedName>
    <definedName name="X1pINGnc" localSheetId="6">#REF!</definedName>
    <definedName name="X1pINGnc" localSheetId="5">#REF!</definedName>
    <definedName name="X1pINGnc">#REF!</definedName>
    <definedName name="X1pINGvc" localSheetId="6">#REF!</definedName>
    <definedName name="X1pINGvc" localSheetId="5">#REF!</definedName>
    <definedName name="X1pINGvc">#REF!</definedName>
    <definedName name="X1pINGvl" localSheetId="6">#REF!</definedName>
    <definedName name="X1pINGvl" localSheetId="5">#REF!</definedName>
    <definedName name="X1pINGvl">#REF!</definedName>
    <definedName name="x1pint" localSheetId="6">#REF!</definedName>
    <definedName name="x1pint" localSheetId="5">#REF!</definedName>
    <definedName name="x1pint">#REF!</definedName>
    <definedName name="XBCNCKT">5600</definedName>
    <definedName name="XCCT">0.5</definedName>
    <definedName name="xd0.6" localSheetId="6">#REF!</definedName>
    <definedName name="xd0.6" localSheetId="5">#REF!</definedName>
    <definedName name="xd0.6">#REF!</definedName>
    <definedName name="xd1.3" localSheetId="6">#REF!</definedName>
    <definedName name="xd1.3" localSheetId="5">#REF!</definedName>
    <definedName name="xd1.3">#REF!</definedName>
    <definedName name="xd1.5" localSheetId="6">#REF!</definedName>
    <definedName name="xd1.5" localSheetId="5">#REF!</definedName>
    <definedName name="xd1.5">#REF!</definedName>
    <definedName name="xfco" localSheetId="6">#REF!</definedName>
    <definedName name="xfco" localSheetId="5">#REF!</definedName>
    <definedName name="xfco">#REF!</definedName>
    <definedName name="xfco3p" localSheetId="6">#REF!</definedName>
    <definedName name="xfco3p" localSheetId="5">#REF!</definedName>
    <definedName name="xfco3p">#REF!</definedName>
    <definedName name="XFCOnc" localSheetId="6">#REF!</definedName>
    <definedName name="XFCOnc" localSheetId="5">#REF!</definedName>
    <definedName name="XFCOnc">#REF!</definedName>
    <definedName name="xfcotnc" localSheetId="6">#REF!</definedName>
    <definedName name="xfcotnc" localSheetId="5">#REF!</definedName>
    <definedName name="xfcotnc">#REF!</definedName>
    <definedName name="xfcotvl" localSheetId="6">#REF!</definedName>
    <definedName name="xfcotvl" localSheetId="5">#REF!</definedName>
    <definedName name="xfcotvl">#REF!</definedName>
    <definedName name="XFCOvl" localSheetId="6">#REF!</definedName>
    <definedName name="XFCOvl" localSheetId="5">#REF!</definedName>
    <definedName name="XFCOvl">#REF!</definedName>
    <definedName name="xgc100" localSheetId="6">#REF!</definedName>
    <definedName name="xgc100" localSheetId="5">#REF!</definedName>
    <definedName name="xgc100">#REF!</definedName>
    <definedName name="xgc150" localSheetId="6">#REF!</definedName>
    <definedName name="xgc150" localSheetId="5">#REF!</definedName>
    <definedName name="xgc150">#REF!</definedName>
    <definedName name="xgc200" localSheetId="6">#REF!</definedName>
    <definedName name="xgc200" localSheetId="5">#REF!</definedName>
    <definedName name="xgc200">#REF!</definedName>
    <definedName name="xh" localSheetId="6">#REF!</definedName>
    <definedName name="xh" localSheetId="5">#REF!</definedName>
    <definedName name="xh">#REF!</definedName>
    <definedName name="xhn" localSheetId="6">#REF!</definedName>
    <definedName name="xhn" localSheetId="5">#REF!</definedName>
    <definedName name="xhn">#REF!</definedName>
    <definedName name="xig" localSheetId="6">#REF!</definedName>
    <definedName name="xig" localSheetId="5">#REF!</definedName>
    <definedName name="xig">#REF!</definedName>
    <definedName name="xig1" localSheetId="6">#REF!</definedName>
    <definedName name="xig1" localSheetId="5">#REF!</definedName>
    <definedName name="xig1">#REF!</definedName>
    <definedName name="xig1p" localSheetId="6">#REF!</definedName>
    <definedName name="xig1p" localSheetId="5">#REF!</definedName>
    <definedName name="xig1p">#REF!</definedName>
    <definedName name="xig3p" localSheetId="6">#REF!</definedName>
    <definedName name="xig3p" localSheetId="5">#REF!</definedName>
    <definedName name="xig3p">#REF!</definedName>
    <definedName name="XIGnc" localSheetId="6">#REF!</definedName>
    <definedName name="XIGnc" localSheetId="5">#REF!</definedName>
    <definedName name="XIGnc">#REF!</definedName>
    <definedName name="XIGvc" localSheetId="6">#REF!</definedName>
    <definedName name="XIGvc" localSheetId="5">#REF!</definedName>
    <definedName name="XIGvc">#REF!</definedName>
    <definedName name="XIGvl" localSheetId="6">#REF!</definedName>
    <definedName name="XIGvl" localSheetId="5">#REF!</definedName>
    <definedName name="XIGvl">#REF!</definedName>
    <definedName name="ximang" localSheetId="6">#REF!</definedName>
    <definedName name="ximang" localSheetId="5">#REF!</definedName>
    <definedName name="ximang">#REF!</definedName>
    <definedName name="xin" localSheetId="6">#REF!</definedName>
    <definedName name="xin" localSheetId="5">#REF!</definedName>
    <definedName name="xin">#REF!</definedName>
    <definedName name="xin190" localSheetId="6">#REF!</definedName>
    <definedName name="xin190" localSheetId="5">#REF!</definedName>
    <definedName name="xin190">#REF!</definedName>
    <definedName name="xin1903p" localSheetId="6">#REF!</definedName>
    <definedName name="xin1903p" localSheetId="5">#REF!</definedName>
    <definedName name="xin1903p">#REF!</definedName>
    <definedName name="xin3p" localSheetId="6">#REF!</definedName>
    <definedName name="xin3p" localSheetId="5">#REF!</definedName>
    <definedName name="xin3p">#REF!</definedName>
    <definedName name="xind" localSheetId="6">#REF!</definedName>
    <definedName name="xind" localSheetId="5">#REF!</definedName>
    <definedName name="xind">#REF!</definedName>
    <definedName name="xind1p" localSheetId="6">#REF!</definedName>
    <definedName name="xind1p" localSheetId="5">#REF!</definedName>
    <definedName name="xind1p">#REF!</definedName>
    <definedName name="xind3p" localSheetId="6">#REF!</definedName>
    <definedName name="xind3p" localSheetId="5">#REF!</definedName>
    <definedName name="xind3p">#REF!</definedName>
    <definedName name="xindnc1p" localSheetId="6">#REF!</definedName>
    <definedName name="xindnc1p" localSheetId="5">#REF!</definedName>
    <definedName name="xindnc1p">#REF!</definedName>
    <definedName name="xindvl1p" localSheetId="6">#REF!</definedName>
    <definedName name="xindvl1p" localSheetId="5">#REF!</definedName>
    <definedName name="xindvl1p">#REF!</definedName>
    <definedName name="xing1p" localSheetId="6">#REF!</definedName>
    <definedName name="xing1p" localSheetId="5">#REF!</definedName>
    <definedName name="xing1p">#REF!</definedName>
    <definedName name="xingnc1p" localSheetId="6">#REF!</definedName>
    <definedName name="xingnc1p" localSheetId="5">#REF!</definedName>
    <definedName name="xingnc1p">#REF!</definedName>
    <definedName name="xingvl1p" localSheetId="6">#REF!</definedName>
    <definedName name="xingvl1p" localSheetId="5">#REF!</definedName>
    <definedName name="xingvl1p">#REF!</definedName>
    <definedName name="XINnc" localSheetId="6">#REF!</definedName>
    <definedName name="XINnc" localSheetId="5">#REF!</definedName>
    <definedName name="XINnc">#REF!</definedName>
    <definedName name="xint1p" localSheetId="6">#REF!</definedName>
    <definedName name="xint1p" localSheetId="5">#REF!</definedName>
    <definedName name="xint1p">#REF!</definedName>
    <definedName name="XINvc" localSheetId="6">#REF!</definedName>
    <definedName name="XINvc" localSheetId="5">#REF!</definedName>
    <definedName name="XINvc">#REF!</definedName>
    <definedName name="XINvl" localSheetId="6">#REF!</definedName>
    <definedName name="XINvl" localSheetId="5">#REF!</definedName>
    <definedName name="XINvl">#REF!</definedName>
    <definedName name="xit" localSheetId="6">#REF!</definedName>
    <definedName name="xit" localSheetId="5">#REF!</definedName>
    <definedName name="xit">#REF!</definedName>
    <definedName name="xit1" localSheetId="6">#REF!</definedName>
    <definedName name="xit1" localSheetId="5">#REF!</definedName>
    <definedName name="xit1">#REF!</definedName>
    <definedName name="xit1p" localSheetId="6">#REF!</definedName>
    <definedName name="xit1p" localSheetId="5">#REF!</definedName>
    <definedName name="xit1p">#REF!</definedName>
    <definedName name="xit3p" localSheetId="6">#REF!</definedName>
    <definedName name="xit3p" localSheetId="5">#REF!</definedName>
    <definedName name="xit3p">#REF!</definedName>
    <definedName name="XITnc" localSheetId="6">#REF!</definedName>
    <definedName name="XITnc" localSheetId="5">#REF!</definedName>
    <definedName name="XITnc">#REF!</definedName>
    <definedName name="XITvc" localSheetId="6">#REF!</definedName>
    <definedName name="XITvc" localSheetId="5">#REF!</definedName>
    <definedName name="XITvc">#REF!</definedName>
    <definedName name="XITvl" localSheetId="6">#REF!</definedName>
    <definedName name="XITvl" localSheetId="5">#REF!</definedName>
    <definedName name="XITvl">#REF!</definedName>
    <definedName name="xk0.6" localSheetId="6">#REF!</definedName>
    <definedName name="xk0.6" localSheetId="5">#REF!</definedName>
    <definedName name="xk0.6">#REF!</definedName>
    <definedName name="xk1.3" localSheetId="6">#REF!</definedName>
    <definedName name="xk1.3" localSheetId="5">#REF!</definedName>
    <definedName name="xk1.3">#REF!</definedName>
    <definedName name="xk1.5" localSheetId="6">#REF!</definedName>
    <definedName name="xk1.5" localSheetId="5">#REF!</definedName>
    <definedName name="xk1.5">#REF!</definedName>
    <definedName name="xld1.4" localSheetId="6">#REF!</definedName>
    <definedName name="xld1.4" localSheetId="5">#REF!</definedName>
    <definedName name="xld1.4">#REF!</definedName>
    <definedName name="xlk1.4" localSheetId="6">#REF!</definedName>
    <definedName name="xlk1.4" localSheetId="5">#REF!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 localSheetId="6">#REF!</definedName>
    <definedName name="XM" localSheetId="5">#REF!</definedName>
    <definedName name="XM">#REF!</definedName>
    <definedName name="xmcax" localSheetId="6">#REF!</definedName>
    <definedName name="xmcax" localSheetId="5">#REF!</definedName>
    <definedName name="xmcax">#REF!</definedName>
    <definedName name="xn" localSheetId="6">#REF!</definedName>
    <definedName name="xn" localSheetId="5">#REF!</definedName>
    <definedName name="xn">#REF!</definedName>
    <definedName name="XTKKTTC">7500</definedName>
    <definedName name="xx" localSheetId="6">#REF!</definedName>
    <definedName name="xx" localSheetId="5">#REF!</definedName>
    <definedName name="xx" localSheetId="0">#REF!</definedName>
    <definedName name="xx">#REF!</definedName>
    <definedName name="y" localSheetId="6">#REF!</definedName>
    <definedName name="y" localSheetId="5">#REF!</definedName>
    <definedName name="y" localSheetId="0">#REF!</definedName>
    <definedName name="y">#REF!</definedName>
    <definedName name="z" localSheetId="6">#REF!</definedName>
    <definedName name="z" localSheetId="5">#REF!</definedName>
    <definedName name="z">#REF!</definedName>
    <definedName name="ZXD" localSheetId="6">#REF!</definedName>
    <definedName name="ZXD" localSheetId="5">#REF!</definedName>
    <definedName name="ZXD">#REF!</definedName>
    <definedName name="ZYX" localSheetId="6">#REF!</definedName>
    <definedName name="ZYX" localSheetId="5">#REF!</definedName>
    <definedName name="ZYX">#REF!</definedName>
    <definedName name="ZZZ" localSheetId="6">#REF!</definedName>
    <definedName name="ZZZ" localSheetId="5">#REF!</definedName>
    <definedName name="Z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12" l="1"/>
  <c r="H21" i="12"/>
  <c r="H18" i="12" s="1"/>
  <c r="L20" i="12"/>
  <c r="I20" i="12"/>
  <c r="L19" i="12"/>
  <c r="I19" i="12"/>
  <c r="M18" i="12"/>
  <c r="K18" i="12"/>
  <c r="J18" i="12"/>
  <c r="L17" i="12"/>
  <c r="L16" i="12" s="1"/>
  <c r="H17" i="12"/>
  <c r="H16" i="12" s="1"/>
  <c r="M16" i="12"/>
  <c r="K16" i="12"/>
  <c r="J16" i="12"/>
  <c r="I16" i="12"/>
  <c r="L15" i="12"/>
  <c r="L14" i="12" s="1"/>
  <c r="H15" i="12"/>
  <c r="H14" i="12" s="1"/>
  <c r="M14" i="12"/>
  <c r="K14" i="12"/>
  <c r="J14" i="12"/>
  <c r="I14" i="12"/>
  <c r="L13" i="12"/>
  <c r="L12" i="12" s="1"/>
  <c r="H13" i="12"/>
  <c r="H12" i="12" s="1"/>
  <c r="M12" i="12"/>
  <c r="K12" i="12"/>
  <c r="J12" i="12"/>
  <c r="I12" i="12"/>
  <c r="L11" i="12"/>
  <c r="H11" i="12"/>
  <c r="H10" i="12" s="1"/>
  <c r="M10" i="12"/>
  <c r="L10" i="12"/>
  <c r="K10" i="12"/>
  <c r="J10" i="12"/>
  <c r="J9" i="12" s="1"/>
  <c r="J8" i="12" s="1"/>
  <c r="I10" i="12"/>
  <c r="L9" i="12" l="1"/>
  <c r="M9" i="12"/>
  <c r="M8" i="12" s="1"/>
  <c r="I18" i="12"/>
  <c r="K9" i="12"/>
  <c r="K8" i="12" s="1"/>
  <c r="I9" i="12"/>
  <c r="L18" i="12"/>
  <c r="L8" i="12" s="1"/>
  <c r="H9" i="12"/>
  <c r="H8" i="12" s="1"/>
  <c r="I8" i="12" l="1"/>
  <c r="F11" i="16"/>
  <c r="H11" i="14" l="1"/>
  <c r="L17" i="14"/>
  <c r="L16" i="14"/>
  <c r="L15" i="14"/>
  <c r="L12" i="14"/>
  <c r="L13" i="14"/>
  <c r="L14" i="14"/>
  <c r="L11" i="14"/>
  <c r="H17" i="14"/>
  <c r="I17" i="14" s="1"/>
  <c r="H16" i="14"/>
  <c r="I16" i="14" s="1"/>
  <c r="H15" i="14"/>
  <c r="H12" i="14"/>
  <c r="J12" i="14" s="1"/>
  <c r="H13" i="14"/>
  <c r="H14" i="14"/>
  <c r="I11" i="14"/>
  <c r="I14" i="14" l="1"/>
  <c r="K14" i="14" s="1"/>
  <c r="I15" i="14"/>
  <c r="K15" i="14" s="1"/>
  <c r="K17" i="14"/>
  <c r="K11" i="14"/>
  <c r="K16" i="14"/>
  <c r="K12" i="14"/>
  <c r="I13" i="14"/>
  <c r="K13" i="14" s="1"/>
  <c r="F9" i="16"/>
  <c r="L10" i="14" l="1"/>
  <c r="M13" i="14" l="1"/>
  <c r="M14" i="14"/>
  <c r="M15" i="14"/>
  <c r="M16" i="14"/>
  <c r="M17" i="14"/>
  <c r="L9" i="14" l="1"/>
  <c r="L8" i="14" s="1"/>
  <c r="E11" i="16" l="1"/>
  <c r="E10" i="16" s="1"/>
  <c r="F10" i="16"/>
  <c r="C10" i="16"/>
  <c r="F8" i="16"/>
  <c r="C8" i="16"/>
  <c r="E9" i="16"/>
  <c r="E8" i="16" s="1"/>
  <c r="F7" i="16" l="1"/>
  <c r="E7" i="16"/>
  <c r="C7" i="16"/>
  <c r="E11" i="15"/>
  <c r="C11" i="15"/>
  <c r="E10" i="15"/>
  <c r="C10" i="15"/>
  <c r="F9" i="15"/>
  <c r="D9" i="15"/>
  <c r="E9" i="15" l="1"/>
  <c r="C9" i="15"/>
  <c r="M68" i="8" l="1"/>
  <c r="C12" i="9"/>
  <c r="M20" i="9"/>
  <c r="M21" i="9"/>
  <c r="E21" i="9" s="1"/>
  <c r="M22" i="9"/>
  <c r="E22" i="9" s="1"/>
  <c r="M23" i="9"/>
  <c r="E23" i="9" s="1"/>
  <c r="M24" i="9"/>
  <c r="M25" i="9"/>
  <c r="E25" i="9"/>
  <c r="M26" i="9"/>
  <c r="M27" i="9"/>
  <c r="E27" i="9" s="1"/>
  <c r="M28" i="9"/>
  <c r="E28" i="9" s="1"/>
  <c r="M29" i="9"/>
  <c r="E29" i="9" s="1"/>
  <c r="E20" i="9"/>
  <c r="E24" i="9"/>
  <c r="C24" i="9" s="1"/>
  <c r="E26" i="9"/>
  <c r="N45" i="9"/>
  <c r="N44" i="9"/>
  <c r="L19" i="9"/>
  <c r="K19" i="9"/>
  <c r="J19" i="9"/>
  <c r="I19" i="9"/>
  <c r="I9" i="9" s="1"/>
  <c r="H19" i="9"/>
  <c r="G19" i="9"/>
  <c r="F19" i="9"/>
  <c r="E18" i="9"/>
  <c r="C18" i="9" s="1"/>
  <c r="E17" i="9"/>
  <c r="C17" i="9" s="1"/>
  <c r="E16" i="9"/>
  <c r="C16" i="9" s="1"/>
  <c r="E15" i="9"/>
  <c r="C15" i="9" s="1"/>
  <c r="E14" i="9"/>
  <c r="C14" i="9" s="1"/>
  <c r="E13" i="9"/>
  <c r="C13" i="9" s="1"/>
  <c r="E11" i="9"/>
  <c r="C11" i="9" s="1"/>
  <c r="N10" i="9"/>
  <c r="N9" i="9" s="1"/>
  <c r="M10" i="9"/>
  <c r="L10" i="9"/>
  <c r="K10" i="9"/>
  <c r="K9" i="9" s="1"/>
  <c r="J10" i="9"/>
  <c r="J9" i="9" s="1"/>
  <c r="I10" i="9"/>
  <c r="H10" i="9"/>
  <c r="G10" i="9"/>
  <c r="F10" i="9"/>
  <c r="F9" i="9" s="1"/>
  <c r="A3" i="9"/>
  <c r="I79" i="8"/>
  <c r="I78" i="8"/>
  <c r="I77" i="8"/>
  <c r="I76" i="8"/>
  <c r="I75" i="8"/>
  <c r="I74" i="8"/>
  <c r="I73" i="8"/>
  <c r="I72" i="8"/>
  <c r="I71" i="8"/>
  <c r="I70" i="8"/>
  <c r="I69" i="8"/>
  <c r="N68" i="8"/>
  <c r="L68" i="8"/>
  <c r="K68" i="8"/>
  <c r="J68" i="8"/>
  <c r="D68" i="8"/>
  <c r="C68" i="8"/>
  <c r="I67" i="8"/>
  <c r="I66" i="8"/>
  <c r="I65" i="8"/>
  <c r="I64" i="8"/>
  <c r="I63" i="8"/>
  <c r="I62" i="8"/>
  <c r="I61" i="8"/>
  <c r="I60" i="8"/>
  <c r="I59" i="8"/>
  <c r="I58" i="8"/>
  <c r="I57" i="8"/>
  <c r="I56" i="8"/>
  <c r="I55" i="8"/>
  <c r="I54" i="8"/>
  <c r="I53" i="8"/>
  <c r="I52" i="8" s="1"/>
  <c r="O52" i="8"/>
  <c r="N52" i="8"/>
  <c r="M52" i="8"/>
  <c r="L52" i="8"/>
  <c r="K52" i="8"/>
  <c r="J52" i="8"/>
  <c r="H52" i="8"/>
  <c r="D52" i="8"/>
  <c r="C52" i="8"/>
  <c r="I51" i="8"/>
  <c r="I50" i="8"/>
  <c r="I49" i="8"/>
  <c r="I48" i="8"/>
  <c r="I47" i="8"/>
  <c r="I46" i="8"/>
  <c r="N45" i="8"/>
  <c r="M45" i="8"/>
  <c r="L45" i="8"/>
  <c r="K45" i="8"/>
  <c r="J45" i="8"/>
  <c r="D45" i="8"/>
  <c r="I44" i="8"/>
  <c r="I43" i="8"/>
  <c r="I42" i="8"/>
  <c r="N41" i="8"/>
  <c r="M41" i="8"/>
  <c r="L41" i="8"/>
  <c r="K41" i="8"/>
  <c r="J41" i="8"/>
  <c r="D41" i="8"/>
  <c r="C41" i="8"/>
  <c r="I40" i="8"/>
  <c r="I37" i="8" s="1"/>
  <c r="I39" i="8"/>
  <c r="I38" i="8"/>
  <c r="O37" i="8"/>
  <c r="N37" i="8"/>
  <c r="M37" i="8"/>
  <c r="L37" i="8"/>
  <c r="K37" i="8"/>
  <c r="J37" i="8"/>
  <c r="J19" i="8" s="1"/>
  <c r="H37" i="8"/>
  <c r="D37" i="8"/>
  <c r="C37" i="8"/>
  <c r="I36" i="8"/>
  <c r="I35" i="8" s="1"/>
  <c r="O35" i="8"/>
  <c r="N35" i="8"/>
  <c r="M35" i="8"/>
  <c r="L35" i="8"/>
  <c r="K35" i="8"/>
  <c r="J35" i="8"/>
  <c r="D35" i="8"/>
  <c r="C35" i="8"/>
  <c r="I34" i="8"/>
  <c r="I33" i="8"/>
  <c r="I32" i="8"/>
  <c r="O31" i="8"/>
  <c r="N31" i="8"/>
  <c r="M31" i="8"/>
  <c r="L31" i="8"/>
  <c r="K31" i="8"/>
  <c r="J31" i="8"/>
  <c r="H31" i="8"/>
  <c r="D31" i="8"/>
  <c r="C31" i="8"/>
  <c r="I30" i="8"/>
  <c r="I29" i="8"/>
  <c r="I28" i="8"/>
  <c r="I27" i="8"/>
  <c r="I26" i="8"/>
  <c r="I25" i="8"/>
  <c r="N24" i="8"/>
  <c r="M24" i="8"/>
  <c r="L24" i="8"/>
  <c r="K24" i="8"/>
  <c r="J24" i="8"/>
  <c r="I21" i="8"/>
  <c r="O20" i="8"/>
  <c r="N20" i="8"/>
  <c r="M20" i="8"/>
  <c r="L20" i="8"/>
  <c r="L19" i="8" s="1"/>
  <c r="K20" i="8"/>
  <c r="J20" i="8"/>
  <c r="D20" i="8"/>
  <c r="C20" i="8"/>
  <c r="Q19" i="8"/>
  <c r="K27" i="7"/>
  <c r="K29" i="7"/>
  <c r="K28" i="7"/>
  <c r="K26" i="7"/>
  <c r="K25" i="7"/>
  <c r="K24" i="7"/>
  <c r="K23" i="7"/>
  <c r="K22" i="7"/>
  <c r="K21" i="7"/>
  <c r="K20" i="7"/>
  <c r="J10" i="7"/>
  <c r="L45" i="7"/>
  <c r="L44" i="7"/>
  <c r="J19" i="7"/>
  <c r="I19" i="7"/>
  <c r="I9" i="7" s="1"/>
  <c r="H19" i="7"/>
  <c r="G19" i="7"/>
  <c r="F19" i="7"/>
  <c r="E19" i="7"/>
  <c r="D19" i="7"/>
  <c r="C18" i="7"/>
  <c r="C17" i="7"/>
  <c r="C16" i="7"/>
  <c r="C15" i="7"/>
  <c r="C14" i="7"/>
  <c r="C13" i="7"/>
  <c r="C11" i="7"/>
  <c r="L10" i="7"/>
  <c r="K10" i="7"/>
  <c r="I10" i="7"/>
  <c r="H10" i="7"/>
  <c r="G10" i="7"/>
  <c r="F10" i="7"/>
  <c r="E10" i="7"/>
  <c r="D10" i="7"/>
  <c r="D9" i="7" s="1"/>
  <c r="A3" i="7"/>
  <c r="Q106" i="1"/>
  <c r="F106" i="1"/>
  <c r="Q105" i="1"/>
  <c r="F105" i="1"/>
  <c r="Q104" i="1"/>
  <c r="F104" i="1"/>
  <c r="Q103" i="1"/>
  <c r="F103" i="1"/>
  <c r="Q102" i="1"/>
  <c r="F102" i="1"/>
  <c r="Q101" i="1"/>
  <c r="F101" i="1"/>
  <c r="Q100" i="1"/>
  <c r="F100" i="1"/>
  <c r="Q99" i="1"/>
  <c r="F99" i="1"/>
  <c r="Q98" i="1"/>
  <c r="F98" i="1"/>
  <c r="Q97" i="1"/>
  <c r="F97" i="1"/>
  <c r="Q96" i="1"/>
  <c r="F96" i="1"/>
  <c r="S95" i="1"/>
  <c r="R95" i="1"/>
  <c r="P95" i="1"/>
  <c r="K95" i="1"/>
  <c r="J95" i="1"/>
  <c r="I95" i="1"/>
  <c r="H95" i="1"/>
  <c r="G95" i="1"/>
  <c r="E95" i="1"/>
  <c r="D95" i="1"/>
  <c r="C95" i="1"/>
  <c r="Q94" i="1"/>
  <c r="F94" i="1"/>
  <c r="Q93" i="1"/>
  <c r="F93" i="1"/>
  <c r="Q92" i="1"/>
  <c r="F92" i="1"/>
  <c r="Q91" i="1"/>
  <c r="F91" i="1"/>
  <c r="Q90" i="1"/>
  <c r="F90" i="1"/>
  <c r="Q89" i="1"/>
  <c r="F89" i="1"/>
  <c r="Q88" i="1"/>
  <c r="F88" i="1"/>
  <c r="Q87" i="1"/>
  <c r="F87" i="1"/>
  <c r="Q86" i="1"/>
  <c r="F86" i="1"/>
  <c r="Q85" i="1"/>
  <c r="F85" i="1"/>
  <c r="Q84" i="1"/>
  <c r="F84" i="1"/>
  <c r="S83" i="1"/>
  <c r="R83" i="1"/>
  <c r="P83" i="1"/>
  <c r="K83" i="1"/>
  <c r="J83" i="1"/>
  <c r="I83" i="1"/>
  <c r="H83" i="1"/>
  <c r="G83" i="1"/>
  <c r="E83" i="1"/>
  <c r="D83" i="1"/>
  <c r="C83" i="1"/>
  <c r="Q82" i="1"/>
  <c r="F82" i="1"/>
  <c r="Q81" i="1"/>
  <c r="F81" i="1"/>
  <c r="Q80" i="1"/>
  <c r="F80" i="1"/>
  <c r="Q79" i="1"/>
  <c r="F79" i="1"/>
  <c r="Q78" i="1"/>
  <c r="F78" i="1"/>
  <c r="Q77" i="1"/>
  <c r="F77" i="1"/>
  <c r="Q76" i="1"/>
  <c r="F76" i="1"/>
  <c r="Q75" i="1"/>
  <c r="F75" i="1"/>
  <c r="Q74" i="1"/>
  <c r="F74" i="1"/>
  <c r="Q73" i="1"/>
  <c r="F73" i="1"/>
  <c r="S72" i="1"/>
  <c r="R72" i="1"/>
  <c r="P72" i="1"/>
  <c r="K72" i="1"/>
  <c r="J72" i="1"/>
  <c r="I72" i="1"/>
  <c r="H72" i="1"/>
  <c r="G72" i="1"/>
  <c r="E72" i="1"/>
  <c r="D72" i="1"/>
  <c r="C72" i="1"/>
  <c r="Q71" i="1"/>
  <c r="F71" i="1"/>
  <c r="Q70" i="1"/>
  <c r="F70" i="1"/>
  <c r="Q69" i="1"/>
  <c r="F69" i="1"/>
  <c r="Q68" i="1"/>
  <c r="F68" i="1"/>
  <c r="Q67" i="1"/>
  <c r="F67" i="1"/>
  <c r="Q66" i="1"/>
  <c r="F66" i="1"/>
  <c r="Q65" i="1"/>
  <c r="F65" i="1"/>
  <c r="S64" i="1"/>
  <c r="R64" i="1"/>
  <c r="P64" i="1"/>
  <c r="K64" i="1"/>
  <c r="J64" i="1"/>
  <c r="I64" i="1"/>
  <c r="H64" i="1"/>
  <c r="G64" i="1"/>
  <c r="E64" i="1"/>
  <c r="D64" i="1"/>
  <c r="C64" i="1"/>
  <c r="Q63" i="1"/>
  <c r="F63" i="1"/>
  <c r="Q62" i="1"/>
  <c r="F62" i="1"/>
  <c r="Q61" i="1"/>
  <c r="F61" i="1"/>
  <c r="Q60" i="1"/>
  <c r="F60" i="1"/>
  <c r="Q59" i="1"/>
  <c r="F59" i="1"/>
  <c r="Q58" i="1"/>
  <c r="F58" i="1"/>
  <c r="S57" i="1"/>
  <c r="R57" i="1"/>
  <c r="P57" i="1"/>
  <c r="K57" i="1"/>
  <c r="J57" i="1"/>
  <c r="I57" i="1"/>
  <c r="H57" i="1"/>
  <c r="G57" i="1"/>
  <c r="E57" i="1"/>
  <c r="D57" i="1"/>
  <c r="C57" i="1"/>
  <c r="Q56" i="1"/>
  <c r="F56" i="1"/>
  <c r="Q55" i="1"/>
  <c r="F55" i="1"/>
  <c r="Q54" i="1"/>
  <c r="F54" i="1"/>
  <c r="Q53" i="1"/>
  <c r="F53" i="1"/>
  <c r="Q52" i="1"/>
  <c r="F52" i="1"/>
  <c r="Q51" i="1"/>
  <c r="F51" i="1"/>
  <c r="Q50" i="1"/>
  <c r="F50" i="1"/>
  <c r="Q49" i="1"/>
  <c r="F49" i="1"/>
  <c r="Q48" i="1"/>
  <c r="F48" i="1"/>
  <c r="S47" i="1"/>
  <c r="R47" i="1"/>
  <c r="K47" i="1"/>
  <c r="J47" i="1"/>
  <c r="I47" i="1"/>
  <c r="H47" i="1"/>
  <c r="G47" i="1"/>
  <c r="E47" i="1"/>
  <c r="D47" i="1"/>
  <c r="C47" i="1"/>
  <c r="Q46" i="1"/>
  <c r="F46" i="1"/>
  <c r="Q45" i="1"/>
  <c r="F45" i="1"/>
  <c r="Q44" i="1"/>
  <c r="F44" i="1"/>
  <c r="S43" i="1"/>
  <c r="R43" i="1"/>
  <c r="P43" i="1"/>
  <c r="K43" i="1"/>
  <c r="J43" i="1"/>
  <c r="I43" i="1"/>
  <c r="H43" i="1"/>
  <c r="G43" i="1"/>
  <c r="E43" i="1"/>
  <c r="D43" i="1"/>
  <c r="C43" i="1"/>
  <c r="Q42" i="1"/>
  <c r="F42" i="1"/>
  <c r="Q41" i="1"/>
  <c r="F41" i="1"/>
  <c r="Q40" i="1"/>
  <c r="F40" i="1"/>
  <c r="Q39" i="1"/>
  <c r="F39" i="1"/>
  <c r="Q38" i="1"/>
  <c r="F38" i="1"/>
  <c r="Q37" i="1"/>
  <c r="F37" i="1"/>
  <c r="Q36" i="1"/>
  <c r="F36" i="1"/>
  <c r="Q35" i="1"/>
  <c r="F35" i="1"/>
  <c r="S34" i="1"/>
  <c r="R34" i="1"/>
  <c r="P34" i="1"/>
  <c r="K34" i="1"/>
  <c r="J34" i="1"/>
  <c r="I34" i="1"/>
  <c r="H34" i="1"/>
  <c r="G34" i="1"/>
  <c r="E34" i="1"/>
  <c r="D34" i="1"/>
  <c r="C34" i="1"/>
  <c r="Q33" i="1"/>
  <c r="F33" i="1"/>
  <c r="Q32" i="1"/>
  <c r="F32" i="1"/>
  <c r="Q31" i="1"/>
  <c r="F31" i="1"/>
  <c r="Q30" i="1"/>
  <c r="F30" i="1"/>
  <c r="Q29" i="1"/>
  <c r="F29" i="1"/>
  <c r="Q28" i="1"/>
  <c r="F28" i="1"/>
  <c r="Q27" i="1"/>
  <c r="F27" i="1"/>
  <c r="Q26" i="1"/>
  <c r="F26" i="1"/>
  <c r="Q25" i="1"/>
  <c r="F25" i="1"/>
  <c r="Q24" i="1"/>
  <c r="Q23" i="1" s="1"/>
  <c r="F24" i="1"/>
  <c r="S23" i="1"/>
  <c r="R23" i="1"/>
  <c r="P23" i="1"/>
  <c r="K23" i="1"/>
  <c r="J23" i="1"/>
  <c r="I23" i="1"/>
  <c r="H23" i="1"/>
  <c r="G23" i="1"/>
  <c r="E23" i="1"/>
  <c r="D23" i="1"/>
  <c r="C23" i="1"/>
  <c r="Q22" i="1"/>
  <c r="F22" i="1"/>
  <c r="Q21" i="1"/>
  <c r="F21" i="1"/>
  <c r="Q20" i="1"/>
  <c r="F20" i="1"/>
  <c r="Q19" i="1"/>
  <c r="F19" i="1"/>
  <c r="Q18" i="1"/>
  <c r="F18" i="1"/>
  <c r="Q17" i="1"/>
  <c r="F17" i="1"/>
  <c r="Q16" i="1"/>
  <c r="F16" i="1"/>
  <c r="Q15" i="1"/>
  <c r="F15" i="1"/>
  <c r="Q14" i="1"/>
  <c r="F14" i="1"/>
  <c r="Q13" i="1"/>
  <c r="F13" i="1"/>
  <c r="Q12" i="1"/>
  <c r="F12" i="1"/>
  <c r="S11" i="1"/>
  <c r="R11" i="1"/>
  <c r="P11" i="1"/>
  <c r="K11" i="1"/>
  <c r="J11" i="1"/>
  <c r="I11" i="1"/>
  <c r="H11" i="1"/>
  <c r="G11" i="1"/>
  <c r="E11" i="1"/>
  <c r="D11" i="1"/>
  <c r="C11" i="1"/>
  <c r="N10" i="1"/>
  <c r="O10" i="1" s="1"/>
  <c r="I20" i="8"/>
  <c r="F9" i="7"/>
  <c r="G9" i="7"/>
  <c r="C26" i="7"/>
  <c r="L26" i="7" s="1"/>
  <c r="C29" i="7"/>
  <c r="L29" i="7" s="1"/>
  <c r="C28" i="7"/>
  <c r="C25" i="7"/>
  <c r="L25" i="7" s="1"/>
  <c r="C23" i="7"/>
  <c r="C21" i="7"/>
  <c r="L21" i="7" s="1"/>
  <c r="C24" i="7"/>
  <c r="C22" i="7"/>
  <c r="L22" i="7" s="1"/>
  <c r="C20" i="7"/>
  <c r="C27" i="7"/>
  <c r="H10" i="1"/>
  <c r="E10" i="9"/>
  <c r="C10" i="9" s="1"/>
  <c r="M19" i="9"/>
  <c r="M9" i="9" s="1"/>
  <c r="E19" i="9"/>
  <c r="C19" i="9" s="1"/>
  <c r="X10" i="1"/>
  <c r="F57" i="1"/>
  <c r="L23" i="7" l="1"/>
  <c r="I24" i="8"/>
  <c r="I31" i="8"/>
  <c r="N19" i="8"/>
  <c r="L28" i="7"/>
  <c r="H9" i="7"/>
  <c r="O19" i="8"/>
  <c r="I68" i="8"/>
  <c r="I41" i="8"/>
  <c r="K19" i="8"/>
  <c r="H9" i="9"/>
  <c r="E10" i="1"/>
  <c r="E9" i="7"/>
  <c r="G9" i="9"/>
  <c r="Q64" i="1"/>
  <c r="M19" i="8"/>
  <c r="Q95" i="1"/>
  <c r="L27" i="7"/>
  <c r="I45" i="8"/>
  <c r="C10" i="1"/>
  <c r="S10" i="1"/>
  <c r="D10" i="1"/>
  <c r="F34" i="1"/>
  <c r="Q43" i="1"/>
  <c r="I10" i="1"/>
  <c r="Q11" i="1"/>
  <c r="G10" i="1"/>
  <c r="K10" i="1"/>
  <c r="Q34" i="1"/>
  <c r="F43" i="1"/>
  <c r="F64" i="1"/>
  <c r="Q72" i="1"/>
  <c r="T95" i="1"/>
  <c r="T64" i="1"/>
  <c r="T72" i="1"/>
  <c r="T57" i="1"/>
  <c r="T47" i="1"/>
  <c r="T23" i="1"/>
  <c r="T11" i="1"/>
  <c r="T43" i="1"/>
  <c r="F11" i="1"/>
  <c r="F83" i="1"/>
  <c r="T83" i="1"/>
  <c r="I19" i="8"/>
  <c r="P19" i="8" s="1"/>
  <c r="F72" i="1"/>
  <c r="Q83" i="1"/>
  <c r="P10" i="1"/>
  <c r="C10" i="7"/>
  <c r="L24" i="7"/>
  <c r="F23" i="1"/>
  <c r="Q47" i="1"/>
  <c r="R10" i="1"/>
  <c r="K19" i="7"/>
  <c r="K9" i="7" s="1"/>
  <c r="J10" i="1"/>
  <c r="T34" i="1"/>
  <c r="Q57" i="1"/>
  <c r="C19" i="7"/>
  <c r="L20" i="7"/>
  <c r="L19" i="7" s="1"/>
  <c r="L9" i="7" s="1"/>
  <c r="C9" i="9"/>
  <c r="F47" i="1"/>
  <c r="F95" i="1"/>
  <c r="Q10" i="1" l="1"/>
  <c r="F10" i="1"/>
  <c r="L10" i="1" s="1"/>
  <c r="O62" i="1" s="1"/>
  <c r="T10" i="1"/>
  <c r="Q20" i="8"/>
  <c r="D25" i="9" s="1"/>
  <c r="C25" i="9" s="1"/>
  <c r="Q52" i="8"/>
  <c r="D26" i="9" s="1"/>
  <c r="C26" i="9" s="1"/>
  <c r="Q68" i="8"/>
  <c r="D20" i="9" s="1"/>
  <c r="C20" i="9" s="1"/>
  <c r="Q31" i="8"/>
  <c r="D22" i="9" s="1"/>
  <c r="C22" i="9" s="1"/>
  <c r="Q24" i="8"/>
  <c r="D21" i="9" s="1"/>
  <c r="C21" i="9" s="1"/>
  <c r="Q35" i="8"/>
  <c r="D29" i="9" s="1"/>
  <c r="C29" i="9" s="1"/>
  <c r="Q37" i="8"/>
  <c r="D28" i="9" s="1"/>
  <c r="C28" i="9" s="1"/>
  <c r="Q45" i="8"/>
  <c r="D23" i="9" s="1"/>
  <c r="C23" i="9" s="1"/>
  <c r="Q41" i="8"/>
  <c r="D27" i="9" s="1"/>
  <c r="C27" i="9" s="1"/>
  <c r="O35" i="1"/>
  <c r="O73" i="1"/>
  <c r="O91" i="1"/>
  <c r="O55" i="1"/>
  <c r="O100" i="1"/>
  <c r="X11" i="1" l="1"/>
  <c r="X12" i="1" s="1"/>
  <c r="O32" i="1"/>
  <c r="M32" i="1" s="1"/>
  <c r="O104" i="1"/>
  <c r="U104" i="1" s="1"/>
  <c r="O24" i="1"/>
  <c r="U24" i="1" s="1"/>
  <c r="O74" i="1"/>
  <c r="O96" i="1"/>
  <c r="O67" i="1"/>
  <c r="O31" i="1"/>
  <c r="M31" i="1" s="1"/>
  <c r="O20" i="1"/>
  <c r="U20" i="1" s="1"/>
  <c r="O22" i="1"/>
  <c r="O42" i="1"/>
  <c r="M42" i="1" s="1"/>
  <c r="O87" i="1"/>
  <c r="U87" i="1" s="1"/>
  <c r="O12" i="1"/>
  <c r="O60" i="1"/>
  <c r="O25" i="1"/>
  <c r="O77" i="1"/>
  <c r="U77" i="1" s="1"/>
  <c r="O59" i="1"/>
  <c r="O105" i="1"/>
  <c r="U105" i="1" s="1"/>
  <c r="O33" i="1"/>
  <c r="U33" i="1" s="1"/>
  <c r="O45" i="1"/>
  <c r="M45" i="1" s="1"/>
  <c r="O36" i="1"/>
  <c r="O40" i="1"/>
  <c r="O13" i="1"/>
  <c r="O69" i="1"/>
  <c r="M69" i="1" s="1"/>
  <c r="O78" i="1"/>
  <c r="O51" i="1"/>
  <c r="M51" i="1" s="1"/>
  <c r="O70" i="1"/>
  <c r="U70" i="1" s="1"/>
  <c r="O106" i="1"/>
  <c r="U106" i="1" s="1"/>
  <c r="O21" i="1"/>
  <c r="O99" i="1"/>
  <c r="O75" i="1"/>
  <c r="O19" i="1"/>
  <c r="M19" i="1" s="1"/>
  <c r="O80" i="1"/>
  <c r="M80" i="1" s="1"/>
  <c r="O94" i="1"/>
  <c r="U94" i="1" s="1"/>
  <c r="O102" i="1"/>
  <c r="U102" i="1" s="1"/>
  <c r="O52" i="1"/>
  <c r="M52" i="1" s="1"/>
  <c r="O14" i="1"/>
  <c r="O89" i="1"/>
  <c r="O16" i="1"/>
  <c r="O86" i="1"/>
  <c r="M86" i="1" s="1"/>
  <c r="O28" i="1"/>
  <c r="M28" i="1" s="1"/>
  <c r="O17" i="1"/>
  <c r="M17" i="1" s="1"/>
  <c r="O90" i="1"/>
  <c r="U90" i="1" s="1"/>
  <c r="O50" i="1"/>
  <c r="M50" i="1" s="1"/>
  <c r="O82" i="1"/>
  <c r="U82" i="1" s="1"/>
  <c r="O92" i="1"/>
  <c r="O53" i="1"/>
  <c r="M53" i="1" s="1"/>
  <c r="O56" i="1"/>
  <c r="U56" i="1" s="1"/>
  <c r="O98" i="1"/>
  <c r="O38" i="1"/>
  <c r="U38" i="1" s="1"/>
  <c r="O93" i="1"/>
  <c r="U93" i="1" s="1"/>
  <c r="O37" i="1"/>
  <c r="O34" i="1" s="1"/>
  <c r="O41" i="1"/>
  <c r="M41" i="1" s="1"/>
  <c r="O46" i="1"/>
  <c r="O44" i="1"/>
  <c r="O97" i="1"/>
  <c r="M97" i="1" s="1"/>
  <c r="O79" i="1"/>
  <c r="O65" i="1"/>
  <c r="O61" i="1"/>
  <c r="U61" i="1" s="1"/>
  <c r="O18" i="1"/>
  <c r="M18" i="1" s="1"/>
  <c r="O63" i="1"/>
  <c r="U63" i="1" s="1"/>
  <c r="O26" i="1"/>
  <c r="O15" i="1"/>
  <c r="U15" i="1" s="1"/>
  <c r="O76" i="1"/>
  <c r="M76" i="1" s="1"/>
  <c r="O39" i="1"/>
  <c r="U39" i="1" s="1"/>
  <c r="O54" i="1"/>
  <c r="O103" i="1"/>
  <c r="M103" i="1" s="1"/>
  <c r="O29" i="1"/>
  <c r="U29" i="1" s="1"/>
  <c r="O58" i="1"/>
  <c r="O66" i="1"/>
  <c r="O30" i="1"/>
  <c r="M30" i="1" s="1"/>
  <c r="O49" i="1"/>
  <c r="M49" i="1" s="1"/>
  <c r="O48" i="1"/>
  <c r="M48" i="1" s="1"/>
  <c r="O27" i="1"/>
  <c r="M27" i="1" s="1"/>
  <c r="O88" i="1"/>
  <c r="U88" i="1" s="1"/>
  <c r="O71" i="1"/>
  <c r="U71" i="1" s="1"/>
  <c r="O81" i="1"/>
  <c r="U81" i="1" s="1"/>
  <c r="O101" i="1"/>
  <c r="O84" i="1"/>
  <c r="U84" i="1" s="1"/>
  <c r="O85" i="1"/>
  <c r="U85" i="1" s="1"/>
  <c r="O68" i="1"/>
  <c r="M68" i="1" s="1"/>
  <c r="M56" i="1"/>
  <c r="U76" i="1"/>
  <c r="U80" i="1"/>
  <c r="M40" i="1"/>
  <c r="U40" i="1"/>
  <c r="U28" i="1"/>
  <c r="U41" i="1"/>
  <c r="M63" i="1"/>
  <c r="U49" i="1"/>
  <c r="M96" i="1"/>
  <c r="U96" i="1"/>
  <c r="U14" i="1"/>
  <c r="M14" i="1"/>
  <c r="U74" i="1"/>
  <c r="M74" i="1"/>
  <c r="U26" i="1"/>
  <c r="M26" i="1"/>
  <c r="M54" i="1"/>
  <c r="U54" i="1"/>
  <c r="U48" i="1"/>
  <c r="M100" i="1"/>
  <c r="U100" i="1"/>
  <c r="U55" i="1"/>
  <c r="M55" i="1"/>
  <c r="U60" i="1"/>
  <c r="M60" i="1"/>
  <c r="U62" i="1"/>
  <c r="M62" i="1"/>
  <c r="M98" i="1"/>
  <c r="M39" i="1"/>
  <c r="U19" i="1"/>
  <c r="U17" i="1"/>
  <c r="M46" i="1"/>
  <c r="U46" i="1"/>
  <c r="M73" i="1"/>
  <c r="U73" i="1"/>
  <c r="M78" i="1"/>
  <c r="U78" i="1"/>
  <c r="M82" i="1"/>
  <c r="U79" i="1"/>
  <c r="M58" i="1"/>
  <c r="U58" i="1"/>
  <c r="M85" i="1"/>
  <c r="U75" i="1"/>
  <c r="M75" i="1"/>
  <c r="U52" i="1"/>
  <c r="U13" i="1"/>
  <c r="M13" i="1"/>
  <c r="M92" i="1"/>
  <c r="U92" i="1"/>
  <c r="M65" i="1"/>
  <c r="U65" i="1"/>
  <c r="M66" i="1"/>
  <c r="U66" i="1"/>
  <c r="M91" i="1"/>
  <c r="U91" i="1"/>
  <c r="U67" i="1"/>
  <c r="M67" i="1"/>
  <c r="U86" i="1"/>
  <c r="U53" i="1"/>
  <c r="U44" i="1"/>
  <c r="M44" i="1"/>
  <c r="M61" i="1"/>
  <c r="M15" i="1"/>
  <c r="M101" i="1"/>
  <c r="U101" i="1"/>
  <c r="M12" i="1"/>
  <c r="U12" i="1"/>
  <c r="U21" i="1"/>
  <c r="M21" i="1"/>
  <c r="M25" i="1"/>
  <c r="U25" i="1"/>
  <c r="M36" i="1"/>
  <c r="U36" i="1"/>
  <c r="M59" i="1"/>
  <c r="U59" i="1"/>
  <c r="U99" i="1"/>
  <c r="M99" i="1"/>
  <c r="M22" i="1"/>
  <c r="U22" i="1"/>
  <c r="M35" i="1"/>
  <c r="U35" i="1"/>
  <c r="U69" i="1" l="1"/>
  <c r="M77" i="1"/>
  <c r="U31" i="1"/>
  <c r="M71" i="1"/>
  <c r="M88" i="1"/>
  <c r="U97" i="1"/>
  <c r="M81" i="1"/>
  <c r="O23" i="1"/>
  <c r="U30" i="1"/>
  <c r="O72" i="1"/>
  <c r="U42" i="1"/>
  <c r="O95" i="1"/>
  <c r="M33" i="1"/>
  <c r="M37" i="1"/>
  <c r="U37" i="1"/>
  <c r="U34" i="1" s="1"/>
  <c r="M70" i="1"/>
  <c r="M105" i="1"/>
  <c r="U32" i="1"/>
  <c r="U45" i="1"/>
  <c r="M87" i="1"/>
  <c r="M104" i="1"/>
  <c r="O43" i="1"/>
  <c r="M29" i="1"/>
  <c r="M93" i="1"/>
  <c r="U27" i="1"/>
  <c r="M38" i="1"/>
  <c r="U103" i="1"/>
  <c r="U51" i="1"/>
  <c r="U47" i="1" s="1"/>
  <c r="M102" i="1"/>
  <c r="M95" i="1" s="1"/>
  <c r="M20" i="1"/>
  <c r="U68" i="1"/>
  <c r="M94" i="1"/>
  <c r="M24" i="1"/>
  <c r="M23" i="1" s="1"/>
  <c r="U18" i="1"/>
  <c r="U50" i="1"/>
  <c r="M106" i="1"/>
  <c r="M90" i="1"/>
  <c r="O47" i="1"/>
  <c r="O83" i="1"/>
  <c r="O57" i="1"/>
  <c r="M43" i="1"/>
  <c r="M16" i="1"/>
  <c r="U16" i="1"/>
  <c r="O11" i="1"/>
  <c r="O64" i="1"/>
  <c r="M79" i="1"/>
  <c r="M72" i="1" s="1"/>
  <c r="U98" i="1"/>
  <c r="U95" i="1" s="1"/>
  <c r="M84" i="1"/>
  <c r="U89" i="1"/>
  <c r="M89" i="1"/>
  <c r="U57" i="1"/>
  <c r="U64" i="1"/>
  <c r="M47" i="1"/>
  <c r="M11" i="1"/>
  <c r="M57" i="1"/>
  <c r="U43" i="1"/>
  <c r="U83" i="1"/>
  <c r="U72" i="1"/>
  <c r="M64" i="1"/>
  <c r="U23" i="1"/>
  <c r="M34" i="1" l="1"/>
  <c r="M83" i="1"/>
  <c r="O9" i="1"/>
  <c r="U11" i="1"/>
  <c r="U10" i="1" s="1"/>
  <c r="M9" i="1"/>
  <c r="M12" i="14"/>
  <c r="H10" i="14"/>
  <c r="H9" i="14" s="1"/>
  <c r="H8" i="14" s="1"/>
  <c r="J10" i="14" l="1"/>
  <c r="J9" i="14" s="1"/>
  <c r="J8" i="14" s="1"/>
  <c r="M11" i="14"/>
  <c r="M10" i="14" s="1"/>
  <c r="M9" i="14" s="1"/>
  <c r="M8" i="14" s="1"/>
  <c r="I10" i="14"/>
  <c r="I9" i="14" s="1"/>
  <c r="I8" i="14" s="1"/>
  <c r="K10" i="14"/>
  <c r="K9" i="14" s="1"/>
  <c r="K8" i="14" s="1"/>
</calcChain>
</file>

<file path=xl/sharedStrings.xml><?xml version="1.0" encoding="utf-8"?>
<sst xmlns="http://schemas.openxmlformats.org/spreadsheetml/2006/main" count="655" uniqueCount="291">
  <si>
    <t>PHƯƠNG ÁN PHÂN BỔ KẾ HOẠCH VỐN ĐẦU TƯ PHÁT TRIỂN NGUỒN NGÂN SÁCH TRUNG ƯƠNG 
BỐ TRÍ THỰC HIỆN CHƯƠNG TRÌNH MỤC TIÊU QUỐC GIA XÂY DỰNG NÔNG THÔN MỚI GIAI ĐOẠN 2016 - 2020</t>
  </si>
  <si>
    <t>TT</t>
  </si>
  <si>
    <t>Địa phương</t>
  </si>
  <si>
    <t>Mục tiêu (Quyết định số 1865/QĐ-TTg ngày 23/11/2017 và Quyết định 481/QĐ-UBND ngày 05/6/2017 của UBND tỉnh)</t>
  </si>
  <si>
    <t>Xã ĐBKK, BG, ATK theo QĐ 582/QĐ-TTg ngày 28/4/2017 và QĐ 900/QĐ-TTg ngày 20/6/2017 của Thủ tướng Chính phủ</t>
  </si>
  <si>
    <t>Số tiêu chí NTM đạt chuẩn cuối năm 2016</t>
  </si>
  <si>
    <t>Tổng điểm</t>
  </si>
  <si>
    <t>Trong đó:</t>
  </si>
  <si>
    <r>
      <t xml:space="preserve">Bình quân kinh phí/điểm
</t>
    </r>
    <r>
      <rPr>
        <b/>
        <i/>
        <sz val="10"/>
        <rFont val="Arial Narrow"/>
        <family val="2"/>
      </rPr>
      <t>(Tổng vốn KH 2016-2020/tổng điểm)</t>
    </r>
  </si>
  <si>
    <t>KH 2016-2020
(Đã trừ dự phòng 10%)</t>
  </si>
  <si>
    <t>Khen thưởng công trình phúc lợi giai đoạn 2011-2015 tại Công văn số 1848/BTC-ĐT ngày 13/02/2017 của Bộ Tài chính và Công văn 7574/BKHĐT-KTNN ngày 19/9/2017 của Bộ Kế hoạch và Đầu tư (Quyết định 378/QĐ-UBND ngày 09/5/2017 và 989/QĐ-UBND ngày 29/9/2017)</t>
  </si>
  <si>
    <t>KH 2016-2020 còn lại</t>
  </si>
  <si>
    <t>Ghi chú</t>
  </si>
  <si>
    <t>Xã nghèo, ĐBKK, BG, ATK</t>
  </si>
  <si>
    <t>Xã đạt từ 15 tiêu chí trở lên
(H.số 1,3)</t>
  </si>
  <si>
    <t>Xã còn lại
(H.số 1)</t>
  </si>
  <si>
    <t>Xã về đích NTM (H.số 1)</t>
  </si>
  <si>
    <t>KH 2016 đã bố trí</t>
  </si>
  <si>
    <t>KH 2017 đã bố trí</t>
  </si>
  <si>
    <t>KH 2018 đã bố trí</t>
  </si>
  <si>
    <t>KH 2019-2020</t>
  </si>
  <si>
    <t>Xã dưới 5 tiêu chí
(H.số 5)</t>
  </si>
  <si>
    <t>Xã còn lại
(H.số 4)</t>
  </si>
  <si>
    <t>Tổng</t>
  </si>
  <si>
    <t>Bố trí đầu năm 2017</t>
  </si>
  <si>
    <t>KH vốn bổ sung 2017</t>
  </si>
  <si>
    <t>Toàn tỉnh</t>
  </si>
  <si>
    <t>I</t>
  </si>
  <si>
    <t>Huyện Đăk Glei</t>
  </si>
  <si>
    <t>Đăk Môn</t>
  </si>
  <si>
    <t>x</t>
  </si>
  <si>
    <t>Đăk Kroong</t>
  </si>
  <si>
    <t>Đăk Long</t>
  </si>
  <si>
    <t>Đăk Pét</t>
  </si>
  <si>
    <t>Đăk Nhoong</t>
  </si>
  <si>
    <t>Đăk Choong</t>
  </si>
  <si>
    <t>Xã Xốp</t>
  </si>
  <si>
    <t>Mường Hoong</t>
  </si>
  <si>
    <t>Ngọc Linh</t>
  </si>
  <si>
    <t>Đăk Man</t>
  </si>
  <si>
    <t>Đăk Blô</t>
  </si>
  <si>
    <t>II</t>
  </si>
  <si>
    <t>Huyện Đăk Hà</t>
  </si>
  <si>
    <t>Hà Mòn</t>
  </si>
  <si>
    <t>Đăk Mar</t>
  </si>
  <si>
    <t>Đăk La</t>
  </si>
  <si>
    <t>Đăk Ui</t>
  </si>
  <si>
    <t>Ngọc Wang</t>
  </si>
  <si>
    <t>Ngọc Réo</t>
  </si>
  <si>
    <t>Đăk Hring</t>
  </si>
  <si>
    <t>Đăk Pxy</t>
  </si>
  <si>
    <t>Đăk Ngọk</t>
  </si>
  <si>
    <t>III</t>
  </si>
  <si>
    <t>Huyện Đăk Tô</t>
  </si>
  <si>
    <t>Diên Bình</t>
  </si>
  <si>
    <t>Kon Đào</t>
  </si>
  <si>
    <t>Đăk Trăm</t>
  </si>
  <si>
    <t>Đăk Rơ Nga</t>
  </si>
  <si>
    <t>Ngọc Tụ</t>
  </si>
  <si>
    <t>Pô Kô</t>
  </si>
  <si>
    <t>Tân Cảnh</t>
  </si>
  <si>
    <t>Văn Lem</t>
  </si>
  <si>
    <t>IV</t>
  </si>
  <si>
    <t>Huyện Ia H'Drai</t>
  </si>
  <si>
    <t>Ia Dal</t>
  </si>
  <si>
    <t>Ia Đom</t>
  </si>
  <si>
    <t>Ia Tơi</t>
  </si>
  <si>
    <t>V</t>
  </si>
  <si>
    <t>Huyện Kon Plông</t>
  </si>
  <si>
    <t>Măng Cành</t>
  </si>
  <si>
    <t>Pờ Ê</t>
  </si>
  <si>
    <t xml:space="preserve">Đăk Long </t>
  </si>
  <si>
    <t>Xã Hiếu</t>
  </si>
  <si>
    <t>Ngọc Tem</t>
  </si>
  <si>
    <t>Đăk Tăng</t>
  </si>
  <si>
    <t>Măng Bút</t>
  </si>
  <si>
    <t>Đăk Ring</t>
  </si>
  <si>
    <t>Đăk Nên</t>
  </si>
  <si>
    <t>VI</t>
  </si>
  <si>
    <t>Huyện Kon Rẫy</t>
  </si>
  <si>
    <t>Đăk Ruồng</t>
  </si>
  <si>
    <t>Đăk Tơ Lung</t>
  </si>
  <si>
    <t>Đăk Tờ Re</t>
  </si>
  <si>
    <t>Tân Lập</t>
  </si>
  <si>
    <t>Đăk Pne</t>
  </si>
  <si>
    <t>Đăk Kôi</t>
  </si>
  <si>
    <t>VII</t>
  </si>
  <si>
    <t>Huyện Ngọc Hồi</t>
  </si>
  <si>
    <t>Đăk Nông</t>
  </si>
  <si>
    <t>Đăk Kan</t>
  </si>
  <si>
    <t>Đăk Dục</t>
  </si>
  <si>
    <t>Đăk Xú</t>
  </si>
  <si>
    <t>Bờ Y</t>
  </si>
  <si>
    <t>Sa Loong</t>
  </si>
  <si>
    <t>Đăk Ang</t>
  </si>
  <si>
    <t>VIII</t>
  </si>
  <si>
    <t>Huyện Sa Thầy</t>
  </si>
  <si>
    <t>Sa Sơn</t>
  </si>
  <si>
    <t>Sa Nghĩa</t>
  </si>
  <si>
    <t>Hơ Moong</t>
  </si>
  <si>
    <t>Sa Bình</t>
  </si>
  <si>
    <t>Ia Ly</t>
  </si>
  <si>
    <t>Ia Xiêr</t>
  </si>
  <si>
    <t>Ia Tăng</t>
  </si>
  <si>
    <t>Sa Nhơn</t>
  </si>
  <si>
    <t>Rờ Kơi</t>
  </si>
  <si>
    <t>Mo Ray</t>
  </si>
  <si>
    <t>IX</t>
  </si>
  <si>
    <t>Huyện Tu Mơ Rông</t>
  </si>
  <si>
    <t>Đăk Rơ Ông</t>
  </si>
  <si>
    <t>Ngọc Lay</t>
  </si>
  <si>
    <t>Tu Mơ Rông</t>
  </si>
  <si>
    <t>Đăk Hà</t>
  </si>
  <si>
    <t>Ngọc Yêu</t>
  </si>
  <si>
    <t>Tê Xăng</t>
  </si>
  <si>
    <t>Măng Ri</t>
  </si>
  <si>
    <t>Đăk Tờ Kan</t>
  </si>
  <si>
    <t>Đăk Sao</t>
  </si>
  <si>
    <t>Đăk Na</t>
  </si>
  <si>
    <t>Văn Xuôi</t>
  </si>
  <si>
    <t>X</t>
  </si>
  <si>
    <t>TP Kon Tum</t>
  </si>
  <si>
    <t>Đoàn Kết</t>
  </si>
  <si>
    <t>Vinh Quang</t>
  </si>
  <si>
    <t>Ia Chim</t>
  </si>
  <si>
    <t>Đăk Năng</t>
  </si>
  <si>
    <t>Hòa Bình</t>
  </si>
  <si>
    <t>ChưHreng</t>
  </si>
  <si>
    <t>Đăk Rơ Wa</t>
  </si>
  <si>
    <t>Đăk Cấm</t>
  </si>
  <si>
    <t>Đăk Blà</t>
  </si>
  <si>
    <t>Ngọc Bay</t>
  </si>
  <si>
    <t>Kroong</t>
  </si>
  <si>
    <t xml:space="preserve"> </t>
  </si>
  <si>
    <t>BIỂU SỐ 02</t>
  </si>
  <si>
    <t>Trong đó</t>
  </si>
  <si>
    <t>Cấp tỉnh</t>
  </si>
  <si>
    <t>Cấp huyện</t>
  </si>
  <si>
    <t>BIỂU SỐ 03</t>
  </si>
  <si>
    <t>A</t>
  </si>
  <si>
    <t>B</t>
  </si>
  <si>
    <t>CẤP HUYỆN</t>
  </si>
  <si>
    <t>Hỗ trợ phát triển sản xuất liên kết theo chuỗi giá trị</t>
  </si>
  <si>
    <t>Phát triển ngành nghề nông thôn (bao gồm nội dung : xây dựng và phát triển mỗi xã một sản phẩm</t>
  </si>
  <si>
    <t>Nâng cao chất lượng, phát huy vai trò tổ chức Đảng, chính quyền, đoàn thể</t>
  </si>
  <si>
    <t>Nâng cao năng lực, giám sát, đánh giá và truyền thông về xây dựng NTM</t>
  </si>
  <si>
    <t>Hỗ trợ phát triển Hợp tác xã theo Quyết định số 2261/QĐ-TTg ngày 15/12/2014 của Thủ tướng Chính phủ</t>
  </si>
  <si>
    <t>Kinh phí hoạt động của BCĐ</t>
  </si>
  <si>
    <t>Đào tạo nghề cho lao động nông thôn</t>
  </si>
  <si>
    <t>Nâng cao chất lượng đời sống văn hóa của người dân nông thôn</t>
  </si>
  <si>
    <t xml:space="preserve">Huyện đạt chuẩn nông thôn mới </t>
  </si>
  <si>
    <t>Xã còn lại, bao gồm cả xã được công nhận đạt chuẩn NTM</t>
  </si>
  <si>
    <t>Xã phấn đấu đạt chuẩn xã NTM kiểu mẫu giai đoạn 2021 - 2025
(H.số 1)</t>
  </si>
  <si>
    <t>Huyện đạt chuẩn nông thôn mới (H.số 20)</t>
  </si>
  <si>
    <t>Xã còn lại, bao gồm cả xã được công nhận đạt chuẩn NTM
(H.số 1))</t>
  </si>
  <si>
    <t>Xã đạt chuẩn từ 15 - 18 tiêu chí đăng ký đạt chuẩn giai đoạn 2021 - 2025
(H.số 3)</t>
  </si>
  <si>
    <t>Xã phấn đấu đạt chuẩn xã NTM nâng cao giai đoạn 2021 - 2025 (hệ số 2)</t>
  </si>
  <si>
    <t>Xã đạt chuẩn dưới 15 tiêu chí đăng ký đạt chuẩn giai đoạn 2021 - 2025
(H.số 5)</t>
  </si>
  <si>
    <t>KH năm 2022</t>
  </si>
  <si>
    <t xml:space="preserve">Bình quân kinh phí/điểm </t>
  </si>
  <si>
    <t>kinh phí phân bổ</t>
  </si>
  <si>
    <t>Thực hiện các Chương trình chuyên đề</t>
  </si>
  <si>
    <t>Phương án 1</t>
  </si>
  <si>
    <t>ĐVT: triệu đồng</t>
  </si>
  <si>
    <t>STT</t>
  </si>
  <si>
    <t>Đơn vị</t>
  </si>
  <si>
    <t>Tổng cộng</t>
  </si>
  <si>
    <t>Vốn ĐTPT</t>
  </si>
  <si>
    <t>Vốn sự nghiệp</t>
  </si>
  <si>
    <t>Các hoạt động khác tại các địa phương (*)</t>
  </si>
  <si>
    <t>Sở Nông nghiệp và PTNT</t>
  </si>
  <si>
    <t>Sở Văn hóa, Thể thao và Du lịch</t>
  </si>
  <si>
    <t>Văn phòng Điều phối NTM tỉnh</t>
  </si>
  <si>
    <t>Ủy ban Mặt trận Tổ quốc Việt Nam tỉnh</t>
  </si>
  <si>
    <t>Hội Liên hiệp Phụ nữ tỉnh</t>
  </si>
  <si>
    <t>Liên minh Hợp tác xã tỉnh</t>
  </si>
  <si>
    <t>Hội Nông dân tỉnh</t>
  </si>
  <si>
    <t>Tỉnh đoàn</t>
  </si>
  <si>
    <t>Huyện Ia H'drai</t>
  </si>
  <si>
    <t>Ghi chú:</t>
  </si>
  <si>
    <t>(*) Các huyện, thành phố căn cứ vào điều kiện thực tế và quy định của Chương trình để chủ động phân bổ cho phù hợp, gồm: Hỗ trợ phát triển giáo dục nông thôn; phát triển ngành nghề nông thôn; xử lý, cải thiện môi trường nông thôn; các hoạt đồng về thuyên thông thôn tin, văn hóa, y tế; đào tạo, bồi dưỡng kiến thức, năng lực quản lý hành chính, quản lý kinh tế - xã hội chuyên sâu cho cán bộ, công chức xã; nâng cao năng lực cho cán bộ xây dựng nông thôn mới các cấp; duy tu, bảo dưỡng, vận hành các công trình đầu tư sau khi đã hoàn thành và được đưa vào sử dụng trên địa bàn xã; các nội dung hỗ trợ xây dựng khu dân cư nông thôn mới kiểu mẫu, xã nông thôn mới nâng cao, xã nông thôn mới kiểu mẫu; các nội dung, nhiệm vụ khác của Chương trình mục tiêu quốc gia xây dựng nông thôn mới ở cấp xã, do xã thực hiện;…</t>
  </si>
  <si>
    <t>PHƯƠNG ÁN BỐ TRÍ KẾ HOẠCH VỐN  SỰ NGHIỆP NGÂN SÁCH TRUNG ƯƠNG 
THỰC HIỆN CHƯƠNG TRÌNH MỤC TIÊU QUỐC GIA XÂY DỰNG NÔNG THÔN MỚI NĂM 2022</t>
  </si>
  <si>
    <t>Bố trí để triển khai thực hiện ở cấp tỉnh và cấp huyện đối với các nội dung: (1) nâng cao hiệu quả cơ cấu lại ngành nông nghiệp, phát triển kinh tế nông thôn; (2) triển khai thực hiện Chương trình mỗi xã một sản phẩm; (3) Phát triển du lịch nông thôn; (4) Nâng cao hiệu quả hoạt động của các Hợp tác xã nông nghiệp gắn với liên kết theo chuỗi giá trị; (5) đào tạo nghề cho lao dộng nông thôn gắn với nhu cầu thị trường; (6) thúc đấy và phát triển các mô hình  khởi nghiệp, sáng tạo ở nông thôn; (7) thúc đẩy quá trình chuyển đổi số trong xây dựng nông thôn mới; (8) nâng cao chất lượng môi trường, xây dựng cảnh quan nông thôn sáng, xanh, sạch, đẹp, an toàn; (9) cải thiện sức khỏe phụ nữ và trẻ em; (10) nâng cao nhận thức và chuyển đổi tư duy của cán bộ các cấp và người dân về phát triển kinh tế nông thôn và xây dựng nông thôn mới; (11) truyền thông về xây dựng nông thôn mới; (12) kinh phí hoạt động của cơ quan chỉ đạo chương trình các cấp….; bố trí vốn thực hiện các chương trình chuyên đề; hỗ trợ thực hiện Chương trình hỗ trợ phát triển kinh tế tập thể, hợp tác xã giai đoạn 2021 – 2025; đề án lựa chọn hoàn thiên, nhân rộng mô hình hợp tác xã kiểu mới hiệu quả trên địa bàn tỉnh giai đoạn 2021 – 2025.</t>
  </si>
  <si>
    <t xml:space="preserve">Hỗ trợ phát triển sản xuất liên kết theo chuỗi giá trị </t>
  </si>
  <si>
    <t>Thực hiện Chương trình mỗi xã một sản phẩm tại cấp tỉnh, huyện</t>
  </si>
  <si>
    <t>Phát triển du lịch nông thôn</t>
  </si>
  <si>
    <t>Nâng cao hiệu quả hoạt động của các Hợp tác xã nông nghiệp gắn với liên kết theo chuỗi giá trị</t>
  </si>
  <si>
    <t xml:space="preserve">nâng cao chất lượng môi trường, xây dựng cảnh quan nông thôn sáng, xanh, sạch, đẹp, an toàn </t>
  </si>
  <si>
    <t>nâng cao nhận thức và chuyển đổi tư duy của cán bộ các cấp và người dân về phát triển kinh tế nông thôn và xây dựng nông thôn mới</t>
  </si>
  <si>
    <t>truyền thông về xây dựng nông thôn mới</t>
  </si>
  <si>
    <t>Kinh phí hoạt động của cơ quan chỉ đạo Chương trinhg các cấp</t>
  </si>
  <si>
    <t>PHƯƠNG ÁN PHÂN BỔ KẾ HOẠCH VỐN ĐẦU TƯ PHÁT TRIỂN NGUỒN NGÂN SÁCH TRUNG ƯƠNG 
BỐ TRÍ THỰC HIỆN CHƯƠNG TRÌNH MỤC TIÊU QUỐC GIA XÂY DỰNG NÔNG THÔN MỚI NĂM 2022</t>
  </si>
  <si>
    <t>TỔNG VỐN</t>
  </si>
  <si>
    <t>xã đạt chuẩn dưới 15 tiêu chí đăng ký đạt chuẩn năm 2022</t>
  </si>
  <si>
    <t>xã đạt chuẩn từ 15 - 18 tiêu chí đăng ký đạt chuẩn năm 2022</t>
  </si>
  <si>
    <t>Xã phấn đấu đạt chuẩn xã NTM nâng cao năm 2022</t>
  </si>
  <si>
    <t>Xã phấn đấu đạt chuẩn xã NTM kiểu năm 2022</t>
  </si>
  <si>
    <t>Chủ đầu tư</t>
  </si>
  <si>
    <t>Địa điểm xây dựng</t>
  </si>
  <si>
    <t>Thời gian
KC-HT</t>
  </si>
  <si>
    <t>Mục tiêu đầu tư</t>
  </si>
  <si>
    <t>Quy mô đầu tư
(dự kiến)</t>
  </si>
  <si>
    <t xml:space="preserve">Tổng mức đầu tư 
(dự kiến) </t>
  </si>
  <si>
    <t>Dự án thực hiện theo cơ chế đặc thù</t>
  </si>
  <si>
    <r>
      <t>Tổng số</t>
    </r>
    <r>
      <rPr>
        <b/>
        <i/>
        <sz val="12"/>
        <color indexed="8"/>
        <rFont val="Times New Roman"/>
        <family val="1"/>
      </rPr>
      <t xml:space="preserve"> (tất cả các nguồn vốn)</t>
    </r>
  </si>
  <si>
    <t xml:space="preserve">Trong đó: Vốn NSTW </t>
  </si>
  <si>
    <t>TỔNG SỐ</t>
  </si>
  <si>
    <t>Danh mục dự án/công trình bổ sung thực hiện giai đoạn 2023 - 2025</t>
  </si>
  <si>
    <t>Xã Đăk Tân Lập</t>
  </si>
  <si>
    <t>-</t>
  </si>
  <si>
    <t>UBND xã Tân Lập</t>
  </si>
  <si>
    <t>Xã Tân Lập</t>
  </si>
  <si>
    <t>Xã Đắk Ruồng</t>
  </si>
  <si>
    <t>Xã Đăk Ruồng</t>
  </si>
  <si>
    <t xml:space="preserve">Nền, mặt đường </t>
  </si>
  <si>
    <t>Xã Đăk Tờ Re</t>
  </si>
  <si>
    <t>Xã Đăk Tờ Lung</t>
  </si>
  <si>
    <t>UBND xã Đăk Tơ Lung</t>
  </si>
  <si>
    <t>Xã Đăk Tơ Lung</t>
  </si>
  <si>
    <t>Vốn ngân sách địa phương</t>
  </si>
  <si>
    <t>Vốn huy động ngoài ngân sách</t>
  </si>
  <si>
    <t>UBND xã Đăk Ruồng</t>
  </si>
  <si>
    <t>UBND xã Đăk Tờ Re</t>
  </si>
  <si>
    <t>Xã Đăk Pne</t>
  </si>
  <si>
    <t>Danh mục dự án/công trình</t>
  </si>
  <si>
    <t>Nội dung, Quy mô đầu tư
(dự kiến)</t>
  </si>
  <si>
    <t>TMĐT</t>
  </si>
  <si>
    <t>Thị trấn Đăk Rve</t>
  </si>
  <si>
    <t>Xã Đăk Kôi</t>
  </si>
  <si>
    <t>*</t>
  </si>
  <si>
    <t>Dự án 10</t>
  </si>
  <si>
    <t>Tiểu dự án 2: Hỗ trợ thiết lập các điểm hỗ trợ ĐBDTTS ứng dụng công nghệ thông tin tại UBND xã</t>
  </si>
  <si>
    <t>Hỗ trợ đồng bào dân tộc thiểu số tiếp cận khoa học công nghệ và quảng bá các sản phẩm của địa phương, ứng dụng công nghệ thông tin góp phần giảm nghèo thông tin, …</t>
  </si>
  <si>
    <t>UBND xã xã Đăk Kôi</t>
  </si>
  <si>
    <t>UBND xã Đăk Pne</t>
  </si>
  <si>
    <t>PHỤ LỤC II</t>
  </si>
  <si>
    <t>PHỤ LỤC III</t>
  </si>
  <si>
    <t>Kế hoạch vốn đầu tư phát triển ngân sách trung ương giai đoạn 2021-2025 bổ sung</t>
  </si>
  <si>
    <t>TMĐT (theo NQ số 19/HĐND ngày 28/7/2022)</t>
  </si>
  <si>
    <t>UBND xã thị trấn  Đăk Rve</t>
  </si>
  <si>
    <t>Đường đi khu sản xuất Kon Vi Vàng, xã Đăk Tơ Lung</t>
  </si>
  <si>
    <t>Bố trí từ nguồn Huyện đạt chuẩn NTM</t>
  </si>
  <si>
    <t>Phụ lục I</t>
  </si>
  <si>
    <t>Chương trình</t>
  </si>
  <si>
    <t xml:space="preserve">Kế hoạch vốn đầu tư phát triển
nguồn ngân sách trung ương giai đoạn 2021-2025 bổ sung </t>
  </si>
  <si>
    <t>Tổng số</t>
  </si>
  <si>
    <t>Chương trình mục tiêu quốc gia phát triển kinh tế - xã hội vùng đồng bào dân tộc thiểu số và miền núi giai đoạn 2021-2030, giai đoạn I: 2021 - 2025</t>
  </si>
  <si>
    <t>Chương trình mục tiêu quốc gia xây dựng nông thôn mới giai đoạn 2021-2025</t>
  </si>
  <si>
    <t>Tỉnh phân bổ</t>
  </si>
  <si>
    <t>Huyện phân bổ</t>
  </si>
  <si>
    <t>ĐVT: Đồng</t>
  </si>
  <si>
    <t>Đường đi khu sản xuất thôn 6 xã Tân Lập (Đoạn từ rẫy ông Đắc đi vào khu nghĩa trang nhân dân thôn 6)</t>
  </si>
  <si>
    <t xml:space="preserve"> Vốn đầu tư phát triển nguồn ngân sách trung ương giai đoạn 2021-2025 bổ sung</t>
  </si>
  <si>
    <t>Tỷ lệ đối ứng</t>
  </si>
  <si>
    <t>Đường đi khu sản xuất thôn 9 xã Đăk Ruồng (Đoạn từ cuối làng Kon SRệt đi khu sản xuất)</t>
  </si>
  <si>
    <t>MỨC VỐN ĐẦU TƯ PHÁT TRIỂN NGUỒN NGÂN SÁCH ĐỊA PHƯƠNG ĐỐI ỨNG KẾ HOẠCH VỐN ĐẦU TƯ PHÁT TRIỂN NGUỒN NGÂN SÁCH TRUNG ƯƠNG GIAI ĐOẠN 2021-2025 BỔ SUNG THỰC HIỆN CÁC CHƯƠNG TRÌNH MỤC TIÊU QUỐC GIA TRÊN ĐỊA BÀN HUYỆN KON RẪY</t>
  </si>
  <si>
    <t xml:space="preserve">DANH MỤC KẾ HOẠCH VỐN ĐẦU TƯ PHÁT TRIỂN NGUỒN NGÂN SÁCH TRUNG ƯƠNG GIAI ĐOẠN 2021-2025 BỔ SUNG THỰC HIỆN CHƯƠNG TRÌNH MỤC TIÊU QUỐC GIA PHÁT TRIỂN KINH TẾ - XÃ HỘI VÙNG ĐỒNG BÀO DÂN TỘC THIỂU SỐ VÀ MIỀN NÚI GIAI ĐOẠN 2021-2030, GIAI ĐOẠN I: 2021 - 2025 TRÊN ĐỊA BÀN HUYỆN KON RẪY </t>
  </si>
  <si>
    <t xml:space="preserve"> Vốn đầu tư phát triển nguồn ngân sách đối ứng địa phương đối ứng giai đoạn 2021-2025</t>
  </si>
  <si>
    <t>TỔNG CỘNG</t>
  </si>
  <si>
    <t>Kế hoạch vốn đầu tư phát triển nguồn ngân sách trung ương giai đoạn 2021-2025 bổ sung</t>
  </si>
  <si>
    <t>Đường đi khu sản xuất thôn Đak Jri (đoạn từ nhà rông làng Kon Rơ Lang đi khu sản xuất)</t>
  </si>
  <si>
    <t>Ngân sách Huyện Kon Rẫy (Từ nguồn Kinh phí chỉnh trang đô thị năm 2025 và nguồn sự nghiệp kinh tế có tính chất đầu tư hàng năm khác)</t>
  </si>
  <si>
    <t xml:space="preserve"> KẾ HOẠCH VỐN ĐẦU TƯ PHÁT TRIỂN NGUỒN NGÂN SÁCH
TRUNG ƯƠNG GIAI ĐOẠN 2021-2025 BỔ SUNG THỰC HIỆN CÁC CHƯƠNG TRÌNH
MỤC TIÊU QUỐC GIA TRÊN ĐỊA BÀN HUYỆN KON RẪY</t>
  </si>
  <si>
    <r>
      <t xml:space="preserve">Ngân sách
cấp huyện, xã
</t>
    </r>
    <r>
      <rPr>
        <i/>
        <sz val="13"/>
        <rFont val="Times New Roman"/>
        <family val="1"/>
      </rPr>
      <t>(bố trí tối thiểu)</t>
    </r>
  </si>
  <si>
    <t>TMĐT (Sau khi điều chỉnh, bổ sung)</t>
  </si>
  <si>
    <r>
      <t xml:space="preserve">Tổng mức đầu tư giai đoạn 2021-2025 </t>
    </r>
    <r>
      <rPr>
        <b/>
        <i/>
        <sz val="10"/>
        <color theme="1"/>
        <rFont val="Times New Roman"/>
        <family val="1"/>
      </rPr>
      <t>(Nguồn ngân sách TW)</t>
    </r>
  </si>
  <si>
    <t>TMĐT điều chỉnh NQ số 19/HĐND ngày 28/7/2022</t>
  </si>
  <si>
    <t>Tăng (+)</t>
  </si>
  <si>
    <t>Giảm (-)</t>
  </si>
  <si>
    <t>TMĐT sau khi điều chỉnh</t>
  </si>
  <si>
    <t>Ngân sách Huyện Kon Rẫy (Từ nguồn kinh phí chỉnh trang đô thị năm 2025 và nguồn sự nghiệp kinh tế có tính chất đầu tư hàng năm khác)</t>
  </si>
  <si>
    <t>* Bình quân hàng năm nguồn sự nghiệp kinh tế bố trí khoảng 8.000 triệu đồng.</t>
  </si>
  <si>
    <t>DANH MỤC KẾ HOẠCH VỐN ĐẦU TƯ PHÁT TRIỂN NGUỒN NGÂN SÁCH TRUNG ƯƠNG
GIAI ĐOẠN 2021-2025 BỔ SUNG THỰC HIỆN CHƯƠNG TRÌNH MỤC TIÊU QUỐC GIA XÂY DỰNG NÔNG THÔN MỚI TRÊN ĐỊA BÀN HUYỆN KON RẪY</t>
  </si>
  <si>
    <t>Cầu giàn thép thôn Đăk Ơ Nglăng, xã Đăk Tờ Re</t>
  </si>
  <si>
    <t>Xã Tờ Re</t>
  </si>
  <si>
    <t>Cầu và các hạng mục phụ trợ</t>
  </si>
  <si>
    <t xml:space="preserve">Xã Đăk Ruồng </t>
  </si>
  <si>
    <t>Nền mặt đường và công trình thoát nước</t>
  </si>
  <si>
    <t>Cải tạo vỉa hè và trồng mới cây xanh trên địa bàn xã</t>
  </si>
  <si>
    <t>Cải tạo hệ thống vỉa hè cây xanh</t>
  </si>
  <si>
    <t>Nâng cấp, cải tạo đường từ Quốc lộ 24 đi khu di tích lịch sử KonBrai và đi thôn 10 làng Kon SKôi</t>
  </si>
  <si>
    <t>Bố trí từ nguồn các xã về đích NTM</t>
  </si>
  <si>
    <t>Đáp ứng nhu cầu đi lại và vận chuyển hàng hóa được thuận lợi, an toàn, góp phần củng cố, nâng cao các tiêu chí NTM</t>
  </si>
  <si>
    <t>Phòng KT-HT</t>
  </si>
  <si>
    <t>Đáp ứng nhu cầu đi lại và vận chuyển hàng hóa được thuận lợi, an toàn, Dần hoàn thiện cơ sở hạ tầng nông thôn, hoàn thiện tiêu chí huyện nông thôn mới</t>
  </si>
  <si>
    <t>Ban QLDA ĐTXD huyện</t>
  </si>
  <si>
    <t>Từ 2024</t>
  </si>
  <si>
    <t>Từ 2025</t>
  </si>
  <si>
    <t>Từ 2023</t>
  </si>
  <si>
    <t>(Kèm theo Nghị quyết sô        /NQ-HĐND  ngày     tháng      năm 2023 của HĐND huyện Kon Rấy)</t>
  </si>
  <si>
    <t>Phụ lục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</si>
</sst>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_);_(* \(#,##0\);_(* &quot;-&quot;??_);_(@_)"/>
    <numFmt numFmtId="165" formatCode="_-* #,##0\ _₫_-;\-* #,##0\ _₫_-;_-* &quot;-&quot;??\ _₫_-;_-@_-"/>
    <numFmt numFmtId="166" formatCode="#,##0.0"/>
    <numFmt numFmtId="167" formatCode="0.0"/>
    <numFmt numFmtId="168" formatCode="_-* #,##0_$_-;\-* #,##0_$_-;_-* &quot;-&quot;_$_-;_-@_-"/>
    <numFmt numFmtId="169" formatCode="_-* #,##0.00\ _€_-;\-* #,##0.00\ _€_-;_-* &quot;-&quot;??\ _€_-;_-@_-"/>
  </numFmts>
  <fonts count="68" x14ac:knownFonts="1">
    <font>
      <sz val="12"/>
      <color theme="1"/>
      <name val="Times New Roman"/>
      <family val="2"/>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0"/>
      <name val="Arial"/>
      <family val="2"/>
    </font>
    <font>
      <b/>
      <sz val="16"/>
      <name val="Times New Roman"/>
      <family val="1"/>
    </font>
    <font>
      <sz val="10"/>
      <name val="Times New Roman"/>
      <family val="1"/>
    </font>
    <font>
      <i/>
      <sz val="12"/>
      <name val="Times New Roman"/>
      <family val="1"/>
    </font>
    <font>
      <b/>
      <sz val="10"/>
      <name val="Arial Narrow"/>
      <family val="2"/>
    </font>
    <font>
      <sz val="12"/>
      <name val=".VnTime"/>
      <family val="2"/>
    </font>
    <font>
      <b/>
      <i/>
      <sz val="10"/>
      <name val="Arial Narrow"/>
      <family val="2"/>
    </font>
    <font>
      <sz val="10"/>
      <name val="Arial Narrow"/>
      <family val="2"/>
    </font>
    <font>
      <sz val="9"/>
      <name val="Arial Narrow"/>
      <family val="2"/>
    </font>
    <font>
      <b/>
      <sz val="11"/>
      <name val="Arial Narrow"/>
      <family val="2"/>
    </font>
    <font>
      <sz val="11"/>
      <name val="Arial Narrow"/>
      <family val="2"/>
    </font>
    <font>
      <sz val="14"/>
      <name val="Times New Roman"/>
      <family val="1"/>
    </font>
    <font>
      <sz val="12"/>
      <name val="Arial Narrow"/>
      <family val="2"/>
    </font>
    <font>
      <b/>
      <sz val="11"/>
      <name val="Times New Roman"/>
      <family val="1"/>
    </font>
    <font>
      <b/>
      <sz val="13"/>
      <name val="Times New Roman"/>
      <family val="1"/>
    </font>
    <font>
      <i/>
      <sz val="10"/>
      <name val="Arial"/>
      <family val="2"/>
    </font>
    <font>
      <b/>
      <sz val="10"/>
      <name val="Arial"/>
      <family val="2"/>
    </font>
    <font>
      <i/>
      <sz val="10"/>
      <color indexed="8"/>
      <name val="Arial"/>
      <family val="2"/>
    </font>
    <font>
      <sz val="10"/>
      <color indexed="8"/>
      <name val="Arial"/>
      <family val="2"/>
    </font>
    <font>
      <b/>
      <u/>
      <sz val="10"/>
      <name val="Arial"/>
      <family val="2"/>
    </font>
    <font>
      <sz val="11"/>
      <color indexed="8"/>
      <name val="Calibri"/>
      <family val="2"/>
    </font>
    <font>
      <b/>
      <i/>
      <sz val="12"/>
      <color indexed="8"/>
      <name val="Times New Roman"/>
      <family val="1"/>
    </font>
    <font>
      <b/>
      <sz val="10"/>
      <name val="Times New Roman"/>
      <family val="1"/>
    </font>
    <font>
      <i/>
      <sz val="10"/>
      <name val="Times New Roman"/>
      <family val="1"/>
    </font>
    <font>
      <sz val="11"/>
      <color theme="1"/>
      <name val="Calibri"/>
      <family val="2"/>
      <scheme val="minor"/>
    </font>
    <font>
      <sz val="10"/>
      <color theme="0"/>
      <name val="Arial Narrow"/>
      <family val="2"/>
    </font>
    <font>
      <sz val="11"/>
      <color theme="0"/>
      <name val="Arial Narrow"/>
      <family val="2"/>
    </font>
    <font>
      <sz val="10"/>
      <color theme="1"/>
      <name val="Times New Roman"/>
      <family val="2"/>
    </font>
    <font>
      <sz val="10"/>
      <color rgb="FFFF0000"/>
      <name val="Arial Narrow"/>
      <family val="2"/>
    </font>
    <font>
      <sz val="12"/>
      <color theme="1"/>
      <name val="Times New Roman"/>
      <family val="1"/>
    </font>
    <font>
      <b/>
      <sz val="14"/>
      <color theme="1"/>
      <name val="Times New Roman"/>
      <family val="1"/>
    </font>
    <font>
      <b/>
      <sz val="11"/>
      <color theme="1"/>
      <name val="Calibri"/>
      <family val="2"/>
      <scheme val="minor"/>
    </font>
    <font>
      <b/>
      <i/>
      <sz val="12"/>
      <color theme="1"/>
      <name val="Times New Roman"/>
      <family val="1"/>
    </font>
    <font>
      <sz val="10"/>
      <color theme="1"/>
      <name val="Arial Narrow"/>
      <family val="2"/>
    </font>
    <font>
      <sz val="11"/>
      <name val="Calibri"/>
      <family val="2"/>
      <scheme val="minor"/>
    </font>
    <font>
      <b/>
      <sz val="12"/>
      <color theme="1"/>
      <name val="Times New Roman"/>
      <family val="1"/>
    </font>
    <font>
      <i/>
      <sz val="14"/>
      <color theme="1"/>
      <name val="Times New Roman"/>
      <family val="1"/>
    </font>
    <font>
      <i/>
      <sz val="12"/>
      <color theme="1"/>
      <name val="Times New Roman"/>
      <family val="1"/>
    </font>
    <font>
      <sz val="14"/>
      <color theme="1"/>
      <name val="Times New Roman"/>
      <family val="1"/>
    </font>
    <font>
      <b/>
      <sz val="11"/>
      <color theme="1"/>
      <name val="Times New Roman"/>
      <family val="1"/>
    </font>
    <font>
      <sz val="11"/>
      <name val="Times New Roman"/>
      <family val="1"/>
    </font>
    <font>
      <i/>
      <sz val="14"/>
      <color theme="1"/>
      <name val="Cambria"/>
      <family val="1"/>
      <scheme val="major"/>
    </font>
    <font>
      <sz val="14"/>
      <name val="Arial Narrow"/>
      <family val="2"/>
    </font>
    <font>
      <sz val="12"/>
      <color indexed="8"/>
      <name val="Times New Roman"/>
      <family val="2"/>
    </font>
    <font>
      <sz val="12"/>
      <color rgb="FFFF0000"/>
      <name val="Times New Roman"/>
      <family val="1"/>
    </font>
    <font>
      <b/>
      <sz val="14"/>
      <name val="Times New Roman"/>
      <family val="1"/>
    </font>
    <font>
      <i/>
      <sz val="11"/>
      <name val="Times New Roman"/>
      <family val="1"/>
    </font>
    <font>
      <b/>
      <i/>
      <sz val="14"/>
      <color theme="1"/>
      <name val="Times New Roman"/>
      <family val="1"/>
    </font>
    <font>
      <sz val="10"/>
      <color theme="1"/>
      <name val="Times New Roman"/>
      <family val="1"/>
    </font>
    <font>
      <sz val="11"/>
      <color theme="1"/>
      <name val="Times New Roman"/>
      <family val="1"/>
    </font>
    <font>
      <b/>
      <sz val="10"/>
      <color theme="1"/>
      <name val="Times New Roman"/>
      <family val="1"/>
    </font>
    <font>
      <b/>
      <i/>
      <sz val="10"/>
      <color theme="1"/>
      <name val="Times New Roman"/>
      <family val="1"/>
    </font>
    <font>
      <b/>
      <i/>
      <sz val="10"/>
      <name val="Times New Roman"/>
      <family val="1"/>
    </font>
    <font>
      <i/>
      <sz val="12"/>
      <color indexed="8"/>
      <name val="Times New Roman"/>
      <family val="1"/>
    </font>
    <font>
      <i/>
      <sz val="13"/>
      <name val="Times New Roman"/>
      <family val="1"/>
    </font>
    <font>
      <sz val="13"/>
      <name val="Times New Roman"/>
      <family val="1"/>
    </font>
    <font>
      <sz val="12"/>
      <color indexed="8"/>
      <name val="Times New Roman"/>
      <family val="1"/>
    </font>
    <font>
      <sz val="11"/>
      <color theme="1"/>
      <name val="Calibri"/>
      <family val="2"/>
      <charset val="163"/>
      <scheme val="minor"/>
    </font>
    <font>
      <sz val="11"/>
      <color indexed="8"/>
      <name val="Arial Narrow"/>
      <family val="2"/>
    </font>
    <font>
      <sz val="10"/>
      <name val="Arial"/>
      <family val="2"/>
      <charset val="163"/>
    </font>
    <font>
      <sz val="11"/>
      <color indexed="8"/>
      <name val="Arial"/>
      <family val="2"/>
    </font>
    <font>
      <sz val="11"/>
      <color theme="1"/>
      <name val="times new roman"/>
      <family val="2"/>
      <charset val="163"/>
    </font>
    <font>
      <b/>
      <sz val="14"/>
      <color indexed="8"/>
      <name val="Times New Roman"/>
      <family val="1"/>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diagonal/>
    </border>
  </borders>
  <cellStyleXfs count="45">
    <xf numFmtId="0" fontId="0" fillId="0" borderId="0"/>
    <xf numFmtId="43" fontId="3" fillId="0" borderId="0" applyFont="0" applyFill="0" applyBorder="0" applyAlignment="0" applyProtection="0"/>
    <xf numFmtId="43" fontId="3" fillId="0" borderId="0" applyFont="0" applyFill="0" applyBorder="0" applyAlignment="0" applyProtection="0"/>
    <xf numFmtId="0" fontId="10"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0" fontId="3" fillId="0" borderId="0"/>
    <xf numFmtId="0" fontId="5" fillId="0" borderId="0"/>
    <xf numFmtId="0" fontId="29" fillId="0" borderId="0"/>
    <xf numFmtId="0" fontId="16" fillId="0" borderId="0"/>
    <xf numFmtId="0" fontId="29" fillId="0" borderId="0"/>
    <xf numFmtId="0" fontId="38" fillId="0" borderId="0"/>
    <xf numFmtId="0" fontId="48" fillId="0" borderId="0"/>
    <xf numFmtId="43" fontId="48" fillId="0" borderId="0" applyFont="0" applyFill="0" applyBorder="0" applyAlignment="0" applyProtection="0"/>
    <xf numFmtId="9" fontId="48" fillId="0" borderId="0" applyFont="0" applyFill="0" applyBorder="0" applyAlignment="0" applyProtection="0"/>
    <xf numFmtId="0" fontId="2" fillId="0" borderId="0"/>
    <xf numFmtId="0" fontId="2" fillId="0" borderId="0"/>
    <xf numFmtId="168" fontId="25" fillId="0" borderId="0" applyFont="0" applyFill="0" applyBorder="0" applyAlignment="0" applyProtection="0"/>
    <xf numFmtId="43" fontId="61" fillId="0" borderId="0" applyFont="0" applyFill="0" applyBorder="0" applyAlignment="0" applyProtection="0"/>
    <xf numFmtId="169" fontId="25"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62" fillId="0" borderId="0"/>
    <xf numFmtId="0" fontId="3" fillId="0" borderId="0"/>
    <xf numFmtId="0" fontId="2" fillId="0" borderId="0"/>
    <xf numFmtId="0" fontId="2" fillId="0" borderId="0"/>
    <xf numFmtId="0" fontId="63" fillId="0" borderId="0"/>
    <xf numFmtId="0" fontId="64" fillId="0" borderId="0"/>
    <xf numFmtId="0" fontId="61" fillId="0" borderId="0"/>
    <xf numFmtId="0" fontId="3" fillId="0" borderId="0"/>
    <xf numFmtId="0" fontId="3" fillId="0" borderId="0"/>
    <xf numFmtId="0" fontId="65" fillId="0" borderId="0"/>
    <xf numFmtId="0" fontId="66" fillId="0" borderId="0"/>
    <xf numFmtId="43" fontId="3" fillId="0" borderId="0" applyFont="0" applyFill="0" applyBorder="0" applyAlignment="0" applyProtection="0"/>
    <xf numFmtId="0" fontId="1" fillId="0" borderId="0"/>
  </cellStyleXfs>
  <cellXfs count="315">
    <xf numFmtId="0" fontId="0" fillId="0" borderId="0" xfId="0"/>
    <xf numFmtId="0" fontId="3" fillId="0" borderId="0" xfId="6"/>
    <xf numFmtId="0" fontId="7" fillId="0" borderId="0" xfId="6" applyFont="1"/>
    <xf numFmtId="0" fontId="4" fillId="0" borderId="0" xfId="6" applyFont="1" applyAlignment="1">
      <alignment horizontal="left"/>
    </xf>
    <xf numFmtId="0" fontId="4" fillId="0" borderId="0" xfId="6" applyFont="1" applyAlignment="1">
      <alignment horizontal="center"/>
    </xf>
    <xf numFmtId="0" fontId="12" fillId="0" borderId="0" xfId="6" applyFont="1"/>
    <xf numFmtId="0" fontId="13" fillId="0" borderId="1" xfId="7" quotePrefix="1" applyFont="1" applyBorder="1" applyAlignment="1" applyProtection="1">
      <alignment horizontal="center" vertical="center" wrapText="1"/>
      <protection locked="0"/>
    </xf>
    <xf numFmtId="3" fontId="13" fillId="0" borderId="1" xfId="7" quotePrefix="1" applyNumberFormat="1" applyFont="1" applyBorder="1" applyAlignment="1" applyProtection="1">
      <alignment horizontal="center" vertical="center" wrapText="1"/>
      <protection locked="0"/>
    </xf>
    <xf numFmtId="0" fontId="12" fillId="0" borderId="1" xfId="6" applyFont="1" applyBorder="1"/>
    <xf numFmtId="0" fontId="13" fillId="0" borderId="0" xfId="6" applyFont="1"/>
    <xf numFmtId="0" fontId="9" fillId="2" borderId="1" xfId="7" applyFont="1" applyFill="1" applyBorder="1" applyAlignment="1" applyProtection="1">
      <alignment horizontal="center" vertical="center"/>
      <protection locked="0"/>
    </xf>
    <xf numFmtId="0" fontId="9" fillId="2" borderId="1" xfId="6" applyFont="1" applyFill="1" applyBorder="1" applyAlignment="1">
      <alignment horizontal="left" vertical="center" wrapText="1"/>
    </xf>
    <xf numFmtId="0" fontId="9" fillId="2" borderId="1" xfId="6" applyFont="1" applyFill="1" applyBorder="1" applyAlignment="1">
      <alignment horizontal="center" vertical="center" wrapText="1"/>
    </xf>
    <xf numFmtId="3" fontId="9" fillId="2" borderId="1" xfId="3" applyNumberFormat="1" applyFont="1" applyFill="1" applyBorder="1" applyAlignment="1" applyProtection="1">
      <alignment horizontal="right" vertical="center"/>
      <protection locked="0"/>
    </xf>
    <xf numFmtId="3" fontId="9" fillId="2" borderId="1" xfId="6" applyNumberFormat="1" applyFont="1" applyFill="1" applyBorder="1" applyAlignment="1">
      <alignment vertical="center"/>
    </xf>
    <xf numFmtId="2" fontId="15" fillId="0" borderId="0" xfId="6" applyNumberFormat="1" applyFont="1" applyAlignment="1">
      <alignment vertical="center"/>
    </xf>
    <xf numFmtId="167" fontId="14" fillId="0" borderId="0" xfId="6" applyNumberFormat="1" applyFont="1" applyAlignment="1">
      <alignment vertical="center"/>
    </xf>
    <xf numFmtId="0" fontId="14" fillId="0" borderId="0" xfId="6" applyFont="1" applyAlignment="1">
      <alignment vertical="center"/>
    </xf>
    <xf numFmtId="0" fontId="12" fillId="2" borderId="1" xfId="7" applyFont="1" applyFill="1" applyBorder="1" applyAlignment="1" applyProtection="1">
      <alignment horizontal="center" vertical="center"/>
      <protection locked="0"/>
    </xf>
    <xf numFmtId="0" fontId="12" fillId="2" borderId="1" xfId="6" applyFont="1" applyFill="1" applyBorder="1" applyAlignment="1">
      <alignment horizontal="left" vertical="center" wrapText="1"/>
    </xf>
    <xf numFmtId="0" fontId="12" fillId="2" borderId="1" xfId="6" applyFont="1" applyFill="1" applyBorder="1" applyAlignment="1">
      <alignment horizontal="center" vertical="center" wrapText="1"/>
    </xf>
    <xf numFmtId="3" fontId="12" fillId="2" borderId="1" xfId="3" applyNumberFormat="1" applyFont="1" applyFill="1" applyBorder="1" applyAlignment="1" applyProtection="1">
      <alignment horizontal="right" vertical="center"/>
      <protection locked="0"/>
    </xf>
    <xf numFmtId="3" fontId="12" fillId="2" borderId="1" xfId="6" applyNumberFormat="1" applyFont="1" applyFill="1" applyBorder="1" applyAlignment="1">
      <alignment vertical="center"/>
    </xf>
    <xf numFmtId="0" fontId="15" fillId="0" borderId="0" xfId="6" applyFont="1" applyAlignment="1">
      <alignment vertical="center"/>
    </xf>
    <xf numFmtId="0" fontId="12" fillId="0" borderId="1" xfId="7" applyFont="1" applyBorder="1" applyAlignment="1" applyProtection="1">
      <alignment horizontal="center" vertical="center"/>
      <protection locked="0"/>
    </xf>
    <xf numFmtId="0" fontId="12" fillId="0" borderId="1" xfId="9" applyFont="1" applyBorder="1" applyAlignment="1">
      <alignment horizontal="left" vertical="center" wrapText="1"/>
    </xf>
    <xf numFmtId="0" fontId="12" fillId="0" borderId="1" xfId="9" applyFont="1" applyBorder="1" applyAlignment="1">
      <alignment horizontal="center" vertical="center" wrapText="1"/>
    </xf>
    <xf numFmtId="0" fontId="12" fillId="0" borderId="1" xfId="6" applyFont="1" applyBorder="1" applyAlignment="1">
      <alignment horizontal="center" vertical="center" wrapText="1"/>
    </xf>
    <xf numFmtId="166" fontId="12" fillId="0" borderId="1" xfId="3" applyNumberFormat="1" applyFont="1" applyFill="1" applyBorder="1" applyAlignment="1" applyProtection="1">
      <alignment horizontal="right" vertical="center"/>
      <protection locked="0"/>
    </xf>
    <xf numFmtId="3" fontId="12" fillId="0" borderId="1" xfId="3" applyNumberFormat="1" applyFont="1" applyFill="1" applyBorder="1" applyAlignment="1" applyProtection="1">
      <alignment vertical="center"/>
      <protection locked="0"/>
    </xf>
    <xf numFmtId="3" fontId="12" fillId="0" borderId="1" xfId="6" applyNumberFormat="1" applyFont="1" applyBorder="1" applyAlignment="1">
      <alignment vertical="center"/>
    </xf>
    <xf numFmtId="2" fontId="12" fillId="0" borderId="1" xfId="6" applyNumberFormat="1" applyFont="1" applyBorder="1" applyAlignment="1">
      <alignment vertical="center"/>
    </xf>
    <xf numFmtId="0" fontId="12" fillId="0" borderId="1" xfId="6" applyFont="1" applyBorder="1" applyAlignment="1">
      <alignment vertical="center"/>
    </xf>
    <xf numFmtId="0" fontId="12" fillId="2" borderId="1" xfId="6" applyFont="1" applyFill="1" applyBorder="1" applyAlignment="1">
      <alignment vertical="center"/>
    </xf>
    <xf numFmtId="0" fontId="12" fillId="3" borderId="1" xfId="7" applyFont="1" applyFill="1" applyBorder="1" applyAlignment="1" applyProtection="1">
      <alignment horizontal="center" vertical="center"/>
      <protection locked="0"/>
    </xf>
    <xf numFmtId="0" fontId="12" fillId="3" borderId="1" xfId="9" applyFont="1" applyFill="1" applyBorder="1" applyAlignment="1">
      <alignment horizontal="left" vertical="center" wrapText="1"/>
    </xf>
    <xf numFmtId="0" fontId="12" fillId="3" borderId="1" xfId="9" applyFont="1" applyFill="1" applyBorder="1" applyAlignment="1">
      <alignment horizontal="center" vertical="center" wrapText="1"/>
    </xf>
    <xf numFmtId="3" fontId="12" fillId="3" borderId="1" xfId="3" applyNumberFormat="1" applyFont="1" applyFill="1" applyBorder="1" applyAlignment="1" applyProtection="1">
      <alignment vertical="center"/>
      <protection locked="0"/>
    </xf>
    <xf numFmtId="0" fontId="12" fillId="3" borderId="1" xfId="6" applyFont="1" applyFill="1" applyBorder="1" applyAlignment="1">
      <alignment vertical="center"/>
    </xf>
    <xf numFmtId="0" fontId="15" fillId="3" borderId="0" xfId="6" applyFont="1" applyFill="1" applyAlignment="1">
      <alignment vertical="center"/>
    </xf>
    <xf numFmtId="2" fontId="15" fillId="3" borderId="0" xfId="6" applyNumberFormat="1" applyFont="1" applyFill="1" applyAlignment="1">
      <alignment vertical="center"/>
    </xf>
    <xf numFmtId="0" fontId="12" fillId="3" borderId="1" xfId="9" applyFont="1" applyFill="1" applyBorder="1" applyAlignment="1">
      <alignment horizontal="left" vertical="center"/>
    </xf>
    <xf numFmtId="0" fontId="12" fillId="3" borderId="1" xfId="9" applyFont="1" applyFill="1" applyBorder="1" applyAlignment="1">
      <alignment horizontal="center" vertical="center"/>
    </xf>
    <xf numFmtId="0" fontId="12" fillId="3" borderId="1" xfId="6" applyFont="1" applyFill="1" applyBorder="1" applyAlignment="1">
      <alignment horizontal="center" vertical="center" wrapText="1"/>
    </xf>
    <xf numFmtId="166" fontId="12" fillId="3" borderId="1" xfId="3" applyNumberFormat="1" applyFont="1" applyFill="1" applyBorder="1" applyAlignment="1" applyProtection="1">
      <alignment horizontal="right" vertical="center"/>
      <protection locked="0"/>
    </xf>
    <xf numFmtId="0" fontId="15" fillId="0" borderId="1" xfId="7" applyFont="1" applyBorder="1" applyAlignment="1" applyProtection="1">
      <alignment horizontal="center" vertical="center"/>
      <protection locked="0"/>
    </xf>
    <xf numFmtId="0" fontId="15" fillId="0" borderId="1" xfId="9" applyFont="1" applyBorder="1" applyAlignment="1">
      <alignment horizontal="left" vertical="center" wrapText="1"/>
    </xf>
    <xf numFmtId="0" fontId="15" fillId="0" borderId="1" xfId="9" applyFont="1" applyBorder="1" applyAlignment="1">
      <alignment horizontal="center" vertical="center" wrapText="1"/>
    </xf>
    <xf numFmtId="3" fontId="15" fillId="0" borderId="1" xfId="3" applyNumberFormat="1" applyFont="1" applyFill="1" applyBorder="1" applyAlignment="1" applyProtection="1">
      <alignment vertical="center"/>
      <protection locked="0"/>
    </xf>
    <xf numFmtId="0" fontId="17" fillId="0" borderId="0" xfId="6" applyFont="1" applyAlignment="1">
      <alignment vertical="center"/>
    </xf>
    <xf numFmtId="0" fontId="17" fillId="0" borderId="0" xfId="6" applyFont="1" applyAlignment="1">
      <alignment horizontal="right" vertical="center"/>
    </xf>
    <xf numFmtId="0" fontId="17" fillId="0" borderId="0" xfId="6" applyFont="1" applyAlignment="1">
      <alignment horizontal="center" vertical="center"/>
    </xf>
    <xf numFmtId="0" fontId="12" fillId="0" borderId="0" xfId="6" applyFont="1" applyAlignment="1">
      <alignment vertical="center"/>
    </xf>
    <xf numFmtId="0" fontId="17" fillId="0" borderId="0" xfId="6" quotePrefix="1" applyFont="1" applyAlignment="1">
      <alignment horizontal="left"/>
    </xf>
    <xf numFmtId="0" fontId="17" fillId="0" borderId="0" xfId="6" quotePrefix="1" applyFont="1" applyAlignment="1">
      <alignment horizontal="center"/>
    </xf>
    <xf numFmtId="3" fontId="17" fillId="0" borderId="0" xfId="6" quotePrefix="1" applyNumberFormat="1" applyFont="1" applyAlignment="1">
      <alignment horizontal="left"/>
    </xf>
    <xf numFmtId="0" fontId="17" fillId="0" borderId="0" xfId="6" applyFont="1"/>
    <xf numFmtId="0" fontId="12" fillId="0" borderId="0" xfId="6" applyFont="1" applyAlignment="1">
      <alignment horizontal="right"/>
    </xf>
    <xf numFmtId="0" fontId="17" fillId="0" borderId="0" xfId="6" applyFont="1" applyAlignment="1">
      <alignment horizontal="right"/>
    </xf>
    <xf numFmtId="0" fontId="17" fillId="0" borderId="0" xfId="6" applyFont="1" applyAlignment="1">
      <alignment horizontal="center"/>
    </xf>
    <xf numFmtId="3" fontId="30" fillId="0" borderId="1" xfId="3" applyNumberFormat="1" applyFont="1" applyFill="1" applyBorder="1" applyAlignment="1" applyProtection="1">
      <alignment vertical="center"/>
      <protection locked="0"/>
    </xf>
    <xf numFmtId="3" fontId="30" fillId="0" borderId="1" xfId="2" applyNumberFormat="1" applyFont="1" applyFill="1" applyBorder="1" applyAlignment="1">
      <alignment horizontal="right" vertical="center"/>
    </xf>
    <xf numFmtId="3" fontId="30" fillId="0" borderId="1" xfId="6" applyNumberFormat="1" applyFont="1" applyBorder="1" applyAlignment="1">
      <alignment vertical="center"/>
    </xf>
    <xf numFmtId="3" fontId="30" fillId="3" borderId="1" xfId="3" applyNumberFormat="1" applyFont="1" applyFill="1" applyBorder="1" applyAlignment="1" applyProtection="1">
      <alignment vertical="center"/>
      <protection locked="0"/>
    </xf>
    <xf numFmtId="3" fontId="30" fillId="3" borderId="1" xfId="2" applyNumberFormat="1" applyFont="1" applyFill="1" applyBorder="1" applyAlignment="1">
      <alignment horizontal="right" vertical="center"/>
    </xf>
    <xf numFmtId="3" fontId="30" fillId="3" borderId="1" xfId="6" applyNumberFormat="1" applyFont="1" applyFill="1" applyBorder="1" applyAlignment="1">
      <alignment vertical="center"/>
    </xf>
    <xf numFmtId="3" fontId="31" fillId="0" borderId="1" xfId="3" applyNumberFormat="1" applyFont="1" applyFill="1" applyBorder="1" applyAlignment="1" applyProtection="1">
      <alignment vertical="center"/>
      <protection locked="0"/>
    </xf>
    <xf numFmtId="3" fontId="31" fillId="0" borderId="1" xfId="2" applyNumberFormat="1" applyFont="1" applyFill="1" applyBorder="1" applyAlignment="1">
      <alignment horizontal="right" vertical="center"/>
    </xf>
    <xf numFmtId="3" fontId="12" fillId="0" borderId="1" xfId="3" applyNumberFormat="1" applyFont="1" applyFill="1" applyBorder="1" applyAlignment="1" applyProtection="1">
      <alignment horizontal="center" vertical="center"/>
      <protection locked="0"/>
    </xf>
    <xf numFmtId="3" fontId="12" fillId="3" borderId="1" xfId="3" applyNumberFormat="1" applyFont="1" applyFill="1" applyBorder="1" applyAlignment="1" applyProtection="1">
      <alignment horizontal="center" vertical="center"/>
      <protection locked="0"/>
    </xf>
    <xf numFmtId="0" fontId="3" fillId="0" borderId="0" xfId="6" applyAlignment="1">
      <alignment horizontal="center" vertical="center"/>
    </xf>
    <xf numFmtId="0" fontId="3" fillId="0" borderId="0" xfId="6" applyAlignment="1">
      <alignment horizontal="right"/>
    </xf>
    <xf numFmtId="2" fontId="9" fillId="2" borderId="1" xfId="6" applyNumberFormat="1" applyFont="1" applyFill="1" applyBorder="1" applyAlignment="1">
      <alignment horizontal="center" vertical="center" wrapText="1"/>
    </xf>
    <xf numFmtId="166" fontId="9" fillId="2" borderId="1" xfId="3" applyNumberFormat="1" applyFont="1" applyFill="1" applyBorder="1" applyAlignment="1" applyProtection="1">
      <alignment horizontal="right" vertical="center"/>
      <protection locked="0"/>
    </xf>
    <xf numFmtId="3" fontId="12" fillId="2" borderId="1" xfId="3" applyNumberFormat="1" applyFont="1" applyFill="1" applyBorder="1" applyAlignment="1" applyProtection="1">
      <alignment horizontal="center" vertical="center"/>
      <protection locked="0"/>
    </xf>
    <xf numFmtId="166" fontId="12" fillId="2" borderId="1" xfId="3" applyNumberFormat="1" applyFont="1" applyFill="1" applyBorder="1" applyAlignment="1" applyProtection="1">
      <alignment horizontal="right" vertical="center"/>
      <protection locked="0"/>
    </xf>
    <xf numFmtId="3" fontId="15" fillId="0" borderId="1" xfId="3" applyNumberFormat="1" applyFont="1" applyFill="1" applyBorder="1" applyAlignment="1" applyProtection="1">
      <alignment horizontal="center" vertical="center"/>
      <protection locked="0"/>
    </xf>
    <xf numFmtId="166" fontId="15" fillId="0" borderId="1" xfId="3" applyNumberFormat="1" applyFont="1" applyFill="1" applyBorder="1" applyAlignment="1" applyProtection="1">
      <alignment horizontal="right" vertical="center"/>
      <protection locked="0"/>
    </xf>
    <xf numFmtId="164" fontId="17" fillId="0" borderId="0" xfId="6" applyNumberFormat="1" applyFont="1" applyAlignment="1">
      <alignment horizontal="center" vertical="center"/>
    </xf>
    <xf numFmtId="3" fontId="14" fillId="0" borderId="0" xfId="6" applyNumberFormat="1" applyFont="1" applyAlignment="1">
      <alignment vertical="center"/>
    </xf>
    <xf numFmtId="3" fontId="15" fillId="0" borderId="0" xfId="6" applyNumberFormat="1" applyFont="1" applyAlignment="1">
      <alignment vertical="center"/>
    </xf>
    <xf numFmtId="3" fontId="9" fillId="2" borderId="1" xfId="3" applyNumberFormat="1" applyFont="1" applyFill="1" applyBorder="1" applyAlignment="1" applyProtection="1">
      <alignment horizontal="center" vertical="center" wrapText="1"/>
      <protection locked="0"/>
    </xf>
    <xf numFmtId="0" fontId="4" fillId="0" borderId="0" xfId="6" applyFont="1" applyAlignment="1">
      <alignment horizontal="center" vertical="center" wrapText="1"/>
    </xf>
    <xf numFmtId="0" fontId="3" fillId="0" borderId="0" xfId="6" applyAlignment="1">
      <alignment horizontal="center" vertical="center" wrapText="1"/>
    </xf>
    <xf numFmtId="166" fontId="9" fillId="2" borderId="1" xfId="3" applyNumberFormat="1" applyFont="1" applyFill="1" applyBorder="1" applyAlignment="1" applyProtection="1">
      <alignment horizontal="center" vertical="center" wrapText="1"/>
      <protection locked="0"/>
    </xf>
    <xf numFmtId="166" fontId="12" fillId="0" borderId="1" xfId="3" applyNumberFormat="1" applyFont="1" applyFill="1" applyBorder="1" applyAlignment="1" applyProtection="1">
      <alignment horizontal="center" vertical="center" wrapText="1"/>
      <protection locked="0"/>
    </xf>
    <xf numFmtId="3" fontId="12" fillId="0" borderId="1" xfId="3" applyNumberFormat="1" applyFont="1" applyFill="1" applyBorder="1" applyAlignment="1" applyProtection="1">
      <alignment horizontal="center" vertical="center" wrapText="1"/>
      <protection locked="0"/>
    </xf>
    <xf numFmtId="3" fontId="30" fillId="0" borderId="1" xfId="3" applyNumberFormat="1" applyFont="1" applyFill="1" applyBorder="1" applyAlignment="1" applyProtection="1">
      <alignment horizontal="center" vertical="center" wrapText="1"/>
      <protection locked="0"/>
    </xf>
    <xf numFmtId="3" fontId="30" fillId="0" borderId="1" xfId="2" applyNumberFormat="1" applyFont="1" applyFill="1" applyBorder="1" applyAlignment="1">
      <alignment horizontal="center" vertical="center" wrapText="1"/>
    </xf>
    <xf numFmtId="3" fontId="12" fillId="3" borderId="1" xfId="3" applyNumberFormat="1" applyFont="1" applyFill="1" applyBorder="1" applyAlignment="1" applyProtection="1">
      <alignment horizontal="center" vertical="center" wrapText="1"/>
      <protection locked="0"/>
    </xf>
    <xf numFmtId="166" fontId="12" fillId="3" borderId="1" xfId="3" applyNumberFormat="1" applyFont="1" applyFill="1" applyBorder="1" applyAlignment="1" applyProtection="1">
      <alignment horizontal="center" vertical="center" wrapText="1"/>
      <protection locked="0"/>
    </xf>
    <xf numFmtId="3" fontId="30" fillId="3" borderId="1" xfId="3" applyNumberFormat="1" applyFont="1" applyFill="1" applyBorder="1" applyAlignment="1" applyProtection="1">
      <alignment horizontal="center" vertical="center" wrapText="1"/>
      <protection locked="0"/>
    </xf>
    <xf numFmtId="3" fontId="30" fillId="3" borderId="1" xfId="2" applyNumberFormat="1" applyFont="1" applyFill="1" applyBorder="1" applyAlignment="1">
      <alignment horizontal="center" vertical="center" wrapText="1"/>
    </xf>
    <xf numFmtId="3" fontId="15" fillId="0" borderId="1" xfId="3" applyNumberFormat="1" applyFont="1" applyFill="1" applyBorder="1" applyAlignment="1" applyProtection="1">
      <alignment horizontal="center" vertical="center" wrapText="1"/>
      <protection locked="0"/>
    </xf>
    <xf numFmtId="166" fontId="15" fillId="0" borderId="1" xfId="3" applyNumberFormat="1" applyFont="1" applyFill="1" applyBorder="1" applyAlignment="1" applyProtection="1">
      <alignment horizontal="center" vertical="center" wrapText="1"/>
      <protection locked="0"/>
    </xf>
    <xf numFmtId="3" fontId="31" fillId="0" borderId="1" xfId="2" applyNumberFormat="1" applyFont="1" applyFill="1" applyBorder="1" applyAlignment="1">
      <alignment horizontal="center" vertical="center" wrapText="1"/>
    </xf>
    <xf numFmtId="0" fontId="17" fillId="0" borderId="0" xfId="6" applyFont="1" applyAlignment="1">
      <alignment horizontal="center" vertical="center" wrapText="1"/>
    </xf>
    <xf numFmtId="164" fontId="17" fillId="0" borderId="0" xfId="6" applyNumberFormat="1" applyFont="1" applyAlignment="1">
      <alignment horizontal="center" vertical="center" wrapText="1"/>
    </xf>
    <xf numFmtId="0" fontId="17" fillId="0" borderId="0" xfId="6" quotePrefix="1" applyFont="1" applyAlignment="1">
      <alignment horizontal="center" vertical="center" wrapText="1"/>
    </xf>
    <xf numFmtId="3" fontId="17" fillId="0" borderId="0" xfId="6" quotePrefix="1" applyNumberFormat="1" applyFont="1" applyAlignment="1">
      <alignment horizontal="center" vertical="center" wrapText="1"/>
    </xf>
    <xf numFmtId="0" fontId="12" fillId="0" borderId="1" xfId="6" applyFont="1" applyBorder="1" applyAlignment="1">
      <alignment horizontal="left" vertical="center" wrapText="1"/>
    </xf>
    <xf numFmtId="1" fontId="14" fillId="0" borderId="0" xfId="6" applyNumberFormat="1" applyFont="1" applyAlignment="1">
      <alignment vertical="center"/>
    </xf>
    <xf numFmtId="2" fontId="12" fillId="0" borderId="1" xfId="6" applyNumberFormat="1" applyFont="1" applyBorder="1" applyAlignment="1">
      <alignment horizontal="center" vertical="center" wrapText="1"/>
    </xf>
    <xf numFmtId="2" fontId="12" fillId="0" borderId="0" xfId="6" applyNumberFormat="1" applyFont="1" applyAlignment="1">
      <alignment vertical="center"/>
    </xf>
    <xf numFmtId="167" fontId="12" fillId="0" borderId="0" xfId="6" applyNumberFormat="1" applyFont="1" applyAlignment="1">
      <alignment vertical="center"/>
    </xf>
    <xf numFmtId="0" fontId="32" fillId="0" borderId="1" xfId="0" applyFont="1" applyBorder="1" applyAlignment="1">
      <alignment horizontal="justify" vertical="center" wrapText="1"/>
    </xf>
    <xf numFmtId="0" fontId="12" fillId="0" borderId="1" xfId="6" applyFont="1" applyBorder="1" applyAlignment="1">
      <alignment horizontal="justify" vertical="center" wrapText="1"/>
    </xf>
    <xf numFmtId="3" fontId="12" fillId="0" borderId="0" xfId="6" applyNumberFormat="1" applyFont="1" applyAlignment="1">
      <alignment vertical="center"/>
    </xf>
    <xf numFmtId="3" fontId="33" fillId="0" borderId="0" xfId="6" applyNumberFormat="1" applyFont="1" applyAlignment="1">
      <alignment vertical="center"/>
    </xf>
    <xf numFmtId="166" fontId="9" fillId="2" borderId="1" xfId="6" applyNumberFormat="1" applyFont="1" applyFill="1" applyBorder="1" applyAlignment="1">
      <alignment horizontal="center" vertical="center" wrapText="1"/>
    </xf>
    <xf numFmtId="0" fontId="18" fillId="0" borderId="0" xfId="7" applyFont="1" applyAlignment="1">
      <alignment vertical="center"/>
    </xf>
    <xf numFmtId="0" fontId="5" fillId="0" borderId="0" xfId="7"/>
    <xf numFmtId="0" fontId="5" fillId="0" borderId="0" xfId="7" applyAlignment="1">
      <alignment horizontal="center"/>
    </xf>
    <xf numFmtId="0" fontId="5" fillId="0" borderId="2" xfId="7" applyBorder="1" applyAlignment="1">
      <alignment vertical="center"/>
    </xf>
    <xf numFmtId="0" fontId="21" fillId="0" borderId="2" xfId="7" applyFont="1" applyBorder="1" applyAlignment="1">
      <alignment horizontal="center" vertical="center"/>
    </xf>
    <xf numFmtId="3" fontId="21" fillId="0" borderId="2" xfId="7" applyNumberFormat="1" applyFont="1" applyBorder="1" applyAlignment="1">
      <alignment horizontal="right" vertical="center" wrapText="1"/>
    </xf>
    <xf numFmtId="0" fontId="21" fillId="0" borderId="2" xfId="7" applyFont="1" applyBorder="1" applyAlignment="1">
      <alignment vertical="center"/>
    </xf>
    <xf numFmtId="0" fontId="21" fillId="0" borderId="3" xfId="7" applyFont="1" applyBorder="1" applyAlignment="1">
      <alignment horizontal="center" vertical="center"/>
    </xf>
    <xf numFmtId="0" fontId="21" fillId="0" borderId="3" xfId="7" applyFont="1" applyBorder="1" applyAlignment="1">
      <alignment horizontal="justify" vertical="center" wrapText="1"/>
    </xf>
    <xf numFmtId="3" fontId="21" fillId="0" borderId="3" xfId="7" applyNumberFormat="1" applyFont="1" applyBorder="1" applyAlignment="1">
      <alignment horizontal="right" vertical="center" wrapText="1"/>
    </xf>
    <xf numFmtId="0" fontId="21" fillId="0" borderId="3" xfId="7" applyFont="1" applyBorder="1" applyAlignment="1">
      <alignment horizontal="justify" vertical="center"/>
    </xf>
    <xf numFmtId="3" fontId="5" fillId="0" borderId="0" xfId="7" applyNumberFormat="1"/>
    <xf numFmtId="0" fontId="5" fillId="0" borderId="3" xfId="7" applyBorder="1" applyAlignment="1">
      <alignment horizontal="center" vertical="center"/>
    </xf>
    <xf numFmtId="0" fontId="5" fillId="0" borderId="3" xfId="7" applyBorder="1" applyAlignment="1">
      <alignment horizontal="justify" vertical="center" wrapText="1"/>
    </xf>
    <xf numFmtId="3" fontId="5" fillId="0" borderId="3" xfId="7" applyNumberFormat="1" applyBorder="1" applyAlignment="1">
      <alignment horizontal="right" vertical="center" wrapText="1"/>
    </xf>
    <xf numFmtId="0" fontId="5" fillId="0" borderId="3" xfId="7" quotePrefix="1" applyBorder="1" applyAlignment="1">
      <alignment horizontal="center" vertical="center" wrapText="1"/>
    </xf>
    <xf numFmtId="3" fontId="21" fillId="0" borderId="3" xfId="1" applyNumberFormat="1" applyFont="1" applyFill="1" applyBorder="1" applyAlignment="1" applyProtection="1">
      <alignment horizontal="right" vertical="center" wrapText="1"/>
      <protection locked="0"/>
    </xf>
    <xf numFmtId="3" fontId="21" fillId="0" borderId="3" xfId="7" applyNumberFormat="1" applyFont="1" applyBorder="1" applyAlignment="1">
      <alignment horizontal="justify" vertical="center"/>
    </xf>
    <xf numFmtId="3" fontId="21" fillId="0" borderId="0" xfId="7" applyNumberFormat="1" applyFont="1" applyAlignment="1">
      <alignment horizontal="right" vertical="center"/>
    </xf>
    <xf numFmtId="0" fontId="21" fillId="0" borderId="0" xfId="7" applyFont="1"/>
    <xf numFmtId="3" fontId="23" fillId="0" borderId="3" xfId="7" applyNumberFormat="1" applyFont="1" applyBorder="1" applyAlignment="1">
      <alignment horizontal="right" vertical="center" wrapText="1"/>
    </xf>
    <xf numFmtId="0" fontId="5" fillId="0" borderId="3" xfId="7" applyBorder="1" applyAlignment="1">
      <alignment horizontal="justify" vertical="center"/>
    </xf>
    <xf numFmtId="3" fontId="5" fillId="0" borderId="3" xfId="7" applyNumberFormat="1" applyBorder="1" applyAlignment="1">
      <alignment horizontal="justify" vertical="center"/>
    </xf>
    <xf numFmtId="0" fontId="5" fillId="0" borderId="4" xfId="7" applyBorder="1" applyAlignment="1">
      <alignment horizontal="center" vertical="center"/>
    </xf>
    <xf numFmtId="0" fontId="5" fillId="0" borderId="4" xfId="7" applyBorder="1" applyAlignment="1">
      <alignment horizontal="justify" vertical="center"/>
    </xf>
    <xf numFmtId="3" fontId="5" fillId="0" borderId="4" xfId="7" applyNumberFormat="1" applyBorder="1" applyAlignment="1">
      <alignment horizontal="right" vertical="center" wrapText="1"/>
    </xf>
    <xf numFmtId="3" fontId="23" fillId="0" borderId="4" xfId="7" applyNumberFormat="1" applyFont="1" applyBorder="1" applyAlignment="1">
      <alignment horizontal="right" vertical="center" wrapText="1"/>
    </xf>
    <xf numFmtId="0" fontId="5" fillId="0" borderId="0" xfId="7" applyAlignment="1">
      <alignment horizontal="center" vertical="center"/>
    </xf>
    <xf numFmtId="0" fontId="23" fillId="0" borderId="0" xfId="7" applyFont="1"/>
    <xf numFmtId="0" fontId="24" fillId="0" borderId="0" xfId="7" applyFont="1"/>
    <xf numFmtId="0" fontId="9" fillId="0" borderId="1" xfId="7" applyFont="1" applyBorder="1" applyAlignment="1" applyProtection="1">
      <alignment vertical="center" wrapText="1"/>
      <protection locked="0"/>
    </xf>
    <xf numFmtId="3" fontId="21" fillId="0" borderId="2" xfId="7" applyNumberFormat="1" applyFont="1" applyBorder="1" applyAlignment="1">
      <alignment horizontal="center" vertical="center"/>
    </xf>
    <xf numFmtId="3" fontId="5" fillId="0" borderId="3" xfId="7" applyNumberFormat="1" applyBorder="1" applyAlignment="1">
      <alignment horizontal="justify" vertical="center" wrapText="1"/>
    </xf>
    <xf numFmtId="3" fontId="5" fillId="0" borderId="4" xfId="7" applyNumberFormat="1" applyBorder="1" applyAlignment="1">
      <alignment horizontal="justify" vertical="center"/>
    </xf>
    <xf numFmtId="3" fontId="21" fillId="0" borderId="3" xfId="7" applyNumberFormat="1" applyFont="1" applyBorder="1" applyAlignment="1">
      <alignment horizontal="justify" vertical="center" wrapText="1"/>
    </xf>
    <xf numFmtId="3" fontId="5" fillId="0" borderId="4" xfId="7" applyNumberFormat="1" applyBorder="1" applyAlignment="1">
      <alignment horizontal="justify" vertical="center" wrapText="1"/>
    </xf>
    <xf numFmtId="3" fontId="21" fillId="0" borderId="4" xfId="1" applyNumberFormat="1" applyFont="1" applyFill="1" applyBorder="1" applyAlignment="1" applyProtection="1">
      <alignment horizontal="right" vertical="center" wrapText="1"/>
      <protection locked="0"/>
    </xf>
    <xf numFmtId="0" fontId="34" fillId="0" borderId="0" xfId="8" applyFont="1" applyAlignment="1">
      <alignment vertical="center"/>
    </xf>
    <xf numFmtId="0" fontId="35" fillId="0" borderId="0" xfId="8" applyFont="1" applyAlignment="1">
      <alignment vertical="center"/>
    </xf>
    <xf numFmtId="0" fontId="34" fillId="0" borderId="0" xfId="8" applyFont="1"/>
    <xf numFmtId="0" fontId="29" fillId="0" borderId="0" xfId="8"/>
    <xf numFmtId="0" fontId="36" fillId="0" borderId="0" xfId="8" applyFont="1"/>
    <xf numFmtId="0" fontId="29" fillId="0" borderId="0" xfId="8" applyAlignment="1">
      <alignment horizontal="center"/>
    </xf>
    <xf numFmtId="0" fontId="29" fillId="3" borderId="0" xfId="8" applyFill="1"/>
    <xf numFmtId="0" fontId="29" fillId="3" borderId="0" xfId="8" applyFill="1" applyAlignment="1">
      <alignment horizontal="right"/>
    </xf>
    <xf numFmtId="0" fontId="39" fillId="4" borderId="0" xfId="8" applyFont="1" applyFill="1"/>
    <xf numFmtId="0" fontId="39" fillId="3" borderId="0" xfId="8" applyFont="1" applyFill="1"/>
    <xf numFmtId="166" fontId="39" fillId="3" borderId="0" xfId="8" applyNumberFormat="1" applyFont="1" applyFill="1"/>
    <xf numFmtId="166" fontId="36" fillId="0" borderId="0" xfId="8" applyNumberFormat="1" applyFont="1"/>
    <xf numFmtId="166" fontId="29" fillId="0" borderId="0" xfId="8" applyNumberFormat="1" applyAlignment="1">
      <alignment horizontal="center"/>
    </xf>
    <xf numFmtId="0" fontId="41" fillId="0" borderId="0" xfId="8" applyFont="1" applyAlignment="1">
      <alignment vertical="center"/>
    </xf>
    <xf numFmtId="0" fontId="40" fillId="0" borderId="0" xfId="8" applyFont="1" applyAlignment="1">
      <alignment vertical="center"/>
    </xf>
    <xf numFmtId="0" fontId="37" fillId="0" borderId="14" xfId="8" applyFont="1" applyBorder="1" applyAlignment="1">
      <alignment horizontal="center" vertical="center" wrapText="1"/>
    </xf>
    <xf numFmtId="3" fontId="44" fillId="0" borderId="14" xfId="8" applyNumberFormat="1" applyFont="1" applyBorder="1" applyAlignment="1">
      <alignment horizontal="right" vertical="center" wrapText="1"/>
    </xf>
    <xf numFmtId="3" fontId="18" fillId="3" borderId="14" xfId="8" applyNumberFormat="1" applyFont="1" applyFill="1" applyBorder="1" applyAlignment="1">
      <alignment horizontal="right" vertical="center" wrapText="1"/>
    </xf>
    <xf numFmtId="3" fontId="45" fillId="3" borderId="14" xfId="8" applyNumberFormat="1" applyFont="1" applyFill="1" applyBorder="1" applyAlignment="1">
      <alignment horizontal="right" vertical="center" wrapText="1"/>
    </xf>
    <xf numFmtId="0" fontId="40" fillId="0" borderId="14" xfId="8" applyFont="1" applyBorder="1" applyAlignment="1">
      <alignment vertical="center" wrapText="1"/>
    </xf>
    <xf numFmtId="0" fontId="44" fillId="0" borderId="14" xfId="8" applyFont="1" applyBorder="1" applyAlignment="1">
      <alignment horizontal="center" vertical="center" wrapText="1"/>
    </xf>
    <xf numFmtId="0" fontId="27" fillId="3" borderId="14" xfId="8" applyFont="1" applyFill="1" applyBorder="1" applyAlignment="1">
      <alignment horizontal="center" vertical="center" wrapText="1"/>
    </xf>
    <xf numFmtId="0" fontId="27" fillId="3" borderId="14" xfId="8" applyFont="1" applyFill="1" applyBorder="1" applyAlignment="1">
      <alignment horizontal="left" vertical="center" wrapText="1"/>
    </xf>
    <xf numFmtId="0" fontId="7" fillId="3" borderId="14" xfId="8" applyFont="1" applyFill="1" applyBorder="1" applyAlignment="1">
      <alignment horizontal="center" vertical="center" wrapText="1"/>
    </xf>
    <xf numFmtId="3" fontId="27" fillId="3" borderId="14" xfId="8" applyNumberFormat="1" applyFont="1" applyFill="1" applyBorder="1" applyAlignment="1">
      <alignment horizontal="right" vertical="center" wrapText="1"/>
    </xf>
    <xf numFmtId="3" fontId="45" fillId="3" borderId="14" xfId="8" applyNumberFormat="1" applyFont="1" applyFill="1" applyBorder="1" applyAlignment="1">
      <alignment horizontal="center" vertical="center" wrapText="1"/>
    </xf>
    <xf numFmtId="3" fontId="28" fillId="3" borderId="14" xfId="8" applyNumberFormat="1" applyFont="1" applyFill="1" applyBorder="1" applyAlignment="1">
      <alignment horizontal="center" vertical="center" wrapText="1"/>
    </xf>
    <xf numFmtId="0" fontId="7" fillId="3" borderId="14" xfId="8" quotePrefix="1" applyFont="1" applyFill="1" applyBorder="1" applyAlignment="1">
      <alignment horizontal="center" vertical="center" wrapText="1"/>
    </xf>
    <xf numFmtId="0" fontId="7" fillId="3" borderId="14" xfId="8" applyFont="1" applyFill="1" applyBorder="1" applyAlignment="1">
      <alignment horizontal="left" vertical="center" wrapText="1"/>
    </xf>
    <xf numFmtId="3" fontId="18" fillId="3" borderId="14" xfId="8" applyNumberFormat="1" applyFont="1" applyFill="1" applyBorder="1" applyAlignment="1">
      <alignment horizontal="center" vertical="center" wrapText="1"/>
    </xf>
    <xf numFmtId="0" fontId="47" fillId="0" borderId="0" xfId="11" applyFont="1"/>
    <xf numFmtId="0" fontId="12" fillId="0" borderId="0" xfId="11" applyFont="1"/>
    <xf numFmtId="3" fontId="12" fillId="0" borderId="0" xfId="11" applyNumberFormat="1" applyFont="1"/>
    <xf numFmtId="0" fontId="34" fillId="0" borderId="0" xfId="0" applyFont="1"/>
    <xf numFmtId="0" fontId="49" fillId="0" borderId="0" xfId="0" applyFont="1"/>
    <xf numFmtId="0" fontId="40" fillId="3" borderId="0" xfId="0" applyFont="1" applyFill="1"/>
    <xf numFmtId="0" fontId="3" fillId="0" borderId="0" xfId="0" applyFont="1"/>
    <xf numFmtId="0" fontId="46" fillId="0" borderId="0" xfId="8" applyFont="1" applyAlignment="1">
      <alignment vertical="center"/>
    </xf>
    <xf numFmtId="0" fontId="45" fillId="0" borderId="0" xfId="11" applyFont="1" applyAlignment="1">
      <alignment vertical="center"/>
    </xf>
    <xf numFmtId="0" fontId="50" fillId="0" borderId="14" xfId="11" applyFont="1" applyBorder="1" applyAlignment="1">
      <alignment horizontal="center" vertical="center" wrapText="1"/>
    </xf>
    <xf numFmtId="3" fontId="50" fillId="0" borderId="14" xfId="11" applyNumberFormat="1" applyFont="1" applyBorder="1" applyAlignment="1">
      <alignment horizontal="right" vertical="center" wrapText="1"/>
    </xf>
    <xf numFmtId="0" fontId="16" fillId="0" borderId="14" xfId="11" applyFont="1" applyBorder="1" applyAlignment="1">
      <alignment horizontal="center" vertical="center" wrapText="1"/>
    </xf>
    <xf numFmtId="0" fontId="16" fillId="0" borderId="14" xfId="11" applyFont="1" applyBorder="1" applyAlignment="1">
      <alignment vertical="center" wrapText="1"/>
    </xf>
    <xf numFmtId="3" fontId="16" fillId="0" borderId="14" xfId="11" applyNumberFormat="1" applyFont="1" applyBorder="1" applyAlignment="1">
      <alignment horizontal="right" vertical="center" wrapText="1"/>
    </xf>
    <xf numFmtId="3" fontId="50" fillId="0" borderId="14" xfId="11" applyNumberFormat="1" applyFont="1" applyBorder="1" applyAlignment="1">
      <alignment horizontal="center" vertical="center" wrapText="1"/>
    </xf>
    <xf numFmtId="0" fontId="7" fillId="3" borderId="14" xfId="0" quotePrefix="1" applyFont="1" applyFill="1" applyBorder="1" applyAlignment="1">
      <alignment horizontal="center" vertical="center" wrapText="1"/>
    </xf>
    <xf numFmtId="0" fontId="7" fillId="3" borderId="14" xfId="0" applyFont="1" applyFill="1" applyBorder="1" applyAlignment="1">
      <alignment horizontal="center" vertical="center" wrapText="1"/>
    </xf>
    <xf numFmtId="0" fontId="53" fillId="3" borderId="14" xfId="0" quotePrefix="1" applyFont="1" applyFill="1" applyBorder="1" applyAlignment="1">
      <alignment horizontal="center" vertical="center" wrapText="1"/>
    </xf>
    <xf numFmtId="0" fontId="53" fillId="3" borderId="14" xfId="0" applyFont="1" applyFill="1" applyBorder="1" applyAlignment="1">
      <alignment horizontal="center" vertical="center" wrapText="1"/>
    </xf>
    <xf numFmtId="0" fontId="54" fillId="0" borderId="14" xfId="8" applyFont="1" applyBorder="1" applyAlignment="1">
      <alignment horizontal="center"/>
    </xf>
    <xf numFmtId="0" fontId="54" fillId="0" borderId="14" xfId="8" applyFont="1" applyBorder="1"/>
    <xf numFmtId="0" fontId="55" fillId="0" borderId="14" xfId="8" applyFont="1" applyBorder="1" applyAlignment="1">
      <alignment vertical="center" wrapText="1"/>
    </xf>
    <xf numFmtId="3" fontId="55" fillId="0" borderId="14" xfId="8" applyNumberFormat="1" applyFont="1" applyBorder="1" applyAlignment="1">
      <alignment horizontal="right" vertical="center" wrapText="1"/>
    </xf>
    <xf numFmtId="0" fontId="7" fillId="3" borderId="14" xfId="10" quotePrefix="1" applyFont="1" applyFill="1" applyBorder="1" applyAlignment="1">
      <alignment horizontal="center" vertical="center" wrapText="1"/>
    </xf>
    <xf numFmtId="0" fontId="27" fillId="3" borderId="14" xfId="8" applyFont="1" applyFill="1" applyBorder="1" applyAlignment="1">
      <alignment vertical="center" wrapText="1"/>
    </xf>
    <xf numFmtId="0" fontId="56" fillId="3" borderId="14" xfId="8" applyFont="1" applyFill="1" applyBorder="1" applyAlignment="1">
      <alignment horizontal="center" vertical="center" wrapText="1"/>
    </xf>
    <xf numFmtId="0" fontId="56" fillId="3" borderId="14" xfId="8" applyFont="1" applyFill="1" applyBorder="1" applyAlignment="1">
      <alignment horizontal="left" vertical="center" wrapText="1"/>
    </xf>
    <xf numFmtId="0" fontId="7" fillId="3" borderId="14" xfId="10" applyFont="1" applyFill="1" applyBorder="1" applyAlignment="1">
      <alignment horizontal="center" vertical="center" wrapText="1"/>
    </xf>
    <xf numFmtId="3" fontId="56" fillId="3" borderId="14" xfId="8" applyNumberFormat="1" applyFont="1" applyFill="1" applyBorder="1" applyAlignment="1">
      <alignment horizontal="right" vertical="center" wrapText="1"/>
    </xf>
    <xf numFmtId="0" fontId="57" fillId="3" borderId="14" xfId="8" applyFont="1" applyFill="1" applyBorder="1" applyAlignment="1">
      <alignment horizontal="center" vertical="center" wrapText="1"/>
    </xf>
    <xf numFmtId="166" fontId="7" fillId="3" borderId="14" xfId="8" applyNumberFormat="1" applyFont="1" applyFill="1" applyBorder="1" applyAlignment="1">
      <alignment horizontal="center" vertical="center" wrapText="1"/>
    </xf>
    <xf numFmtId="0" fontId="19" fillId="0" borderId="14" xfId="12" applyFont="1" applyBorder="1" applyAlignment="1">
      <alignment horizontal="center" vertical="center" wrapText="1"/>
    </xf>
    <xf numFmtId="3" fontId="19" fillId="0" borderId="14" xfId="12" applyNumberFormat="1" applyFont="1" applyBorder="1" applyAlignment="1">
      <alignment horizontal="right" vertical="center" wrapText="1"/>
    </xf>
    <xf numFmtId="0" fontId="19" fillId="3" borderId="14" xfId="12" applyFont="1" applyFill="1" applyBorder="1" applyAlignment="1">
      <alignment horizontal="center" vertical="center"/>
    </xf>
    <xf numFmtId="0" fontId="19" fillId="3" borderId="14" xfId="12" applyFont="1" applyFill="1" applyBorder="1" applyAlignment="1">
      <alignment horizontal="justify" vertical="center" wrapText="1"/>
    </xf>
    <xf numFmtId="3" fontId="19" fillId="3" borderId="14" xfId="13" applyNumberFormat="1" applyFont="1" applyFill="1" applyBorder="1" applyAlignment="1">
      <alignment vertical="center"/>
    </xf>
    <xf numFmtId="9" fontId="19" fillId="3" borderId="14" xfId="14" applyFont="1" applyFill="1" applyBorder="1" applyAlignment="1">
      <alignment vertical="center"/>
    </xf>
    <xf numFmtId="0" fontId="19" fillId="3" borderId="14" xfId="12" applyFont="1" applyFill="1" applyBorder="1" applyAlignment="1">
      <alignment horizontal="center"/>
    </xf>
    <xf numFmtId="0" fontId="60" fillId="0" borderId="14" xfId="12" applyFont="1" applyBorder="1" applyAlignment="1">
      <alignment horizontal="center" vertical="center"/>
    </xf>
    <xf numFmtId="0" fontId="60" fillId="0" borderId="14" xfId="12" applyFont="1" applyBorder="1" applyAlignment="1">
      <alignment horizontal="justify" vertical="center" wrapText="1"/>
    </xf>
    <xf numFmtId="3" fontId="60" fillId="0" borderId="14" xfId="13" applyNumberFormat="1" applyFont="1" applyFill="1" applyBorder="1" applyAlignment="1">
      <alignment vertical="center"/>
    </xf>
    <xf numFmtId="9" fontId="60" fillId="0" borderId="14" xfId="14" applyFont="1" applyBorder="1" applyAlignment="1">
      <alignment vertical="center"/>
    </xf>
    <xf numFmtId="0" fontId="60" fillId="0" borderId="14" xfId="12" applyFont="1" applyBorder="1" applyAlignment="1">
      <alignment horizontal="center"/>
    </xf>
    <xf numFmtId="9" fontId="19" fillId="0" borderId="14" xfId="14" applyFont="1" applyFill="1" applyBorder="1" applyAlignment="1">
      <alignment vertical="center"/>
    </xf>
    <xf numFmtId="9" fontId="60" fillId="0" borderId="14" xfId="14" applyFont="1" applyFill="1" applyBorder="1" applyAlignment="1">
      <alignment vertical="center"/>
    </xf>
    <xf numFmtId="3" fontId="0" fillId="0" borderId="0" xfId="0" applyNumberFormat="1"/>
    <xf numFmtId="1" fontId="29" fillId="0" borderId="0" xfId="8" applyNumberFormat="1"/>
    <xf numFmtId="0" fontId="55" fillId="0" borderId="19" xfId="8" applyFont="1" applyBorder="1" applyAlignment="1">
      <alignment vertical="center" wrapText="1"/>
    </xf>
    <xf numFmtId="0" fontId="0" fillId="0" borderId="19" xfId="0" applyBorder="1"/>
    <xf numFmtId="0" fontId="43" fillId="0" borderId="0" xfId="0" applyFont="1"/>
    <xf numFmtId="0" fontId="55" fillId="0" borderId="16" xfId="8" applyFont="1" applyBorder="1" applyAlignment="1">
      <alignment horizontal="center" vertical="center" wrapText="1"/>
    </xf>
    <xf numFmtId="0" fontId="55" fillId="0" borderId="14" xfId="8" applyFont="1" applyBorder="1" applyAlignment="1">
      <alignment horizontal="center" vertical="center" wrapText="1"/>
    </xf>
    <xf numFmtId="3" fontId="53" fillId="0" borderId="14" xfId="0" applyNumberFormat="1" applyFont="1" applyBorder="1" applyAlignment="1">
      <alignment horizontal="right" vertical="center" wrapText="1"/>
    </xf>
    <xf numFmtId="3" fontId="7" fillId="0" borderId="14" xfId="8" applyNumberFormat="1" applyFont="1" applyBorder="1" applyAlignment="1">
      <alignment horizontal="right" vertical="center" wrapText="1"/>
    </xf>
    <xf numFmtId="3" fontId="7" fillId="0" borderId="14" xfId="0" applyNumberFormat="1" applyFont="1" applyBorder="1" applyAlignment="1">
      <alignment horizontal="right" vertical="center" wrapText="1"/>
    </xf>
    <xf numFmtId="3" fontId="7" fillId="0" borderId="14" xfId="1" applyNumberFormat="1" applyFont="1" applyFill="1" applyBorder="1" applyAlignment="1">
      <alignment vertical="center"/>
    </xf>
    <xf numFmtId="0" fontId="55" fillId="0" borderId="16" xfId="8" applyFont="1" applyBorder="1" applyAlignment="1">
      <alignment vertical="center" wrapText="1"/>
    </xf>
    <xf numFmtId="0" fontId="29" fillId="0" borderId="14" xfId="8" applyBorder="1"/>
    <xf numFmtId="0" fontId="29" fillId="0" borderId="14" xfId="8" applyBorder="1" applyAlignment="1">
      <alignment horizontal="center"/>
    </xf>
    <xf numFmtId="0" fontId="40" fillId="0" borderId="14" xfId="8" applyFont="1" applyBorder="1" applyAlignment="1">
      <alignment horizontal="center" vertical="center" wrapText="1"/>
    </xf>
    <xf numFmtId="0" fontId="50" fillId="0" borderId="14" xfId="11" applyFont="1" applyBorder="1" applyAlignment="1">
      <alignment horizontal="center" vertical="center" wrapText="1"/>
    </xf>
    <xf numFmtId="0" fontId="50" fillId="0" borderId="0" xfId="11" applyFont="1" applyAlignment="1">
      <alignment horizontal="center" vertical="center"/>
    </xf>
    <xf numFmtId="0" fontId="50" fillId="0" borderId="0" xfId="11" applyFont="1" applyAlignment="1">
      <alignment horizontal="center" vertical="center" wrapText="1"/>
    </xf>
    <xf numFmtId="0" fontId="41" fillId="0" borderId="0" xfId="8" applyFont="1" applyAlignment="1">
      <alignment horizontal="center" vertical="center"/>
    </xf>
    <xf numFmtId="0" fontId="51" fillId="0" borderId="5" xfId="11" applyFont="1" applyBorder="1" applyAlignment="1">
      <alignment horizontal="right" vertical="center"/>
    </xf>
    <xf numFmtId="0" fontId="52" fillId="0" borderId="14" xfId="8" applyFont="1" applyBorder="1" applyAlignment="1">
      <alignment horizontal="center" vertical="center" wrapText="1"/>
    </xf>
    <xf numFmtId="0" fontId="29" fillId="0" borderId="19" xfId="8" applyBorder="1" applyAlignment="1">
      <alignment horizontal="center"/>
    </xf>
    <xf numFmtId="0" fontId="29" fillId="0" borderId="0" xfId="8" applyAlignment="1">
      <alignment horizontal="center"/>
    </xf>
    <xf numFmtId="0" fontId="40" fillId="0" borderId="0" xfId="8" applyFont="1" applyAlignment="1">
      <alignment horizontal="center" vertical="center"/>
    </xf>
    <xf numFmtId="0" fontId="35" fillId="0" borderId="0" xfId="8" applyFont="1" applyAlignment="1">
      <alignment horizontal="center" vertical="center" wrapText="1"/>
    </xf>
    <xf numFmtId="0" fontId="35" fillId="0" borderId="0" xfId="8" applyFont="1" applyAlignment="1">
      <alignment horizontal="center" vertical="center"/>
    </xf>
    <xf numFmtId="0" fontId="42" fillId="0" borderId="5" xfId="8" applyFont="1" applyBorder="1" applyAlignment="1">
      <alignment horizontal="right"/>
    </xf>
    <xf numFmtId="0" fontId="40" fillId="0" borderId="14" xfId="8" applyFont="1" applyBorder="1" applyAlignment="1">
      <alignment horizontal="center" vertical="center" wrapText="1"/>
    </xf>
    <xf numFmtId="0" fontId="7" fillId="3" borderId="17" xfId="8" applyFont="1" applyFill="1" applyBorder="1" applyAlignment="1">
      <alignment horizontal="center" vertical="center" wrapText="1"/>
    </xf>
    <xf numFmtId="0" fontId="7" fillId="3" borderId="8" xfId="8" applyFont="1" applyFill="1" applyBorder="1" applyAlignment="1">
      <alignment horizontal="center" vertical="center" wrapText="1"/>
    </xf>
    <xf numFmtId="0" fontId="7" fillId="3" borderId="7" xfId="8" applyFont="1" applyFill="1" applyBorder="1" applyAlignment="1">
      <alignment horizontal="center" vertical="center" wrapText="1"/>
    </xf>
    <xf numFmtId="0" fontId="55" fillId="0" borderId="14" xfId="8" applyFont="1" applyBorder="1" applyAlignment="1">
      <alignment horizontal="center" vertical="center" wrapText="1"/>
    </xf>
    <xf numFmtId="0" fontId="56" fillId="0" borderId="17" xfId="8" applyFont="1" applyBorder="1" applyAlignment="1">
      <alignment horizontal="center" vertical="center" wrapText="1"/>
    </xf>
    <xf numFmtId="0" fontId="56" fillId="0" borderId="7" xfId="8" applyFont="1" applyBorder="1" applyAlignment="1">
      <alignment horizontal="center" vertical="center" wrapText="1"/>
    </xf>
    <xf numFmtId="0" fontId="55" fillId="0" borderId="15" xfId="8" applyFont="1" applyBorder="1" applyAlignment="1">
      <alignment horizontal="center" vertical="center" wrapText="1"/>
    </xf>
    <xf numFmtId="0" fontId="55" fillId="0" borderId="18" xfId="8" applyFont="1" applyBorder="1" applyAlignment="1">
      <alignment horizontal="center" vertical="center" wrapText="1"/>
    </xf>
    <xf numFmtId="0" fontId="55" fillId="0" borderId="17" xfId="8" applyFont="1" applyBorder="1" applyAlignment="1">
      <alignment horizontal="center" vertical="center" wrapText="1"/>
    </xf>
    <xf numFmtId="0" fontId="55" fillId="0" borderId="7" xfId="8" applyFont="1" applyBorder="1" applyAlignment="1">
      <alignment horizontal="center" vertical="center" wrapText="1"/>
    </xf>
    <xf numFmtId="0" fontId="55" fillId="0" borderId="16" xfId="8" applyFont="1" applyBorder="1" applyAlignment="1">
      <alignment horizontal="center" vertical="center" wrapText="1"/>
    </xf>
    <xf numFmtId="0" fontId="40" fillId="0" borderId="0" xfId="0" applyFont="1" applyAlignment="1">
      <alignment horizontal="left"/>
    </xf>
    <xf numFmtId="0" fontId="19" fillId="0" borderId="15" xfId="12" applyFont="1" applyBorder="1" applyAlignment="1">
      <alignment horizontal="center" vertical="center" wrapText="1"/>
    </xf>
    <xf numFmtId="0" fontId="19" fillId="0" borderId="16" xfId="12" applyFont="1" applyBorder="1" applyAlignment="1">
      <alignment horizontal="center" vertical="center" wrapText="1"/>
    </xf>
    <xf numFmtId="0" fontId="67" fillId="0" borderId="0" xfId="12" applyFont="1" applyAlignment="1">
      <alignment horizontal="center" vertical="center"/>
    </xf>
    <xf numFmtId="0" fontId="67" fillId="0" borderId="0" xfId="12" applyFont="1" applyAlignment="1">
      <alignment horizontal="center" vertical="center" wrapText="1"/>
    </xf>
    <xf numFmtId="0" fontId="58" fillId="0" borderId="5" xfId="12" applyFont="1" applyBorder="1" applyAlignment="1">
      <alignment horizontal="right"/>
    </xf>
    <xf numFmtId="0" fontId="19" fillId="0" borderId="14" xfId="12" applyFont="1" applyBorder="1" applyAlignment="1">
      <alignment horizontal="center" vertical="center" wrapText="1"/>
    </xf>
    <xf numFmtId="0" fontId="19" fillId="0" borderId="0" xfId="7" applyFont="1" applyAlignment="1">
      <alignment horizontal="center" vertical="center" wrapText="1"/>
    </xf>
    <xf numFmtId="0" fontId="19" fillId="0" borderId="0" xfId="7" applyFont="1" applyAlignment="1">
      <alignment horizontal="center" vertical="center"/>
    </xf>
    <xf numFmtId="0" fontId="8" fillId="0" borderId="0" xfId="7" applyFont="1" applyAlignment="1">
      <alignment horizontal="center" vertical="center" wrapText="1"/>
    </xf>
    <xf numFmtId="0" fontId="20" fillId="0" borderId="5" xfId="7" applyFont="1" applyBorder="1" applyAlignment="1">
      <alignment horizontal="right"/>
    </xf>
    <xf numFmtId="0" fontId="21" fillId="0" borderId="1" xfId="7" applyFont="1" applyBorder="1" applyAlignment="1">
      <alignment horizontal="center" vertical="center"/>
    </xf>
    <xf numFmtId="0" fontId="21" fillId="0" borderId="1" xfId="7" applyFont="1" applyBorder="1" applyAlignment="1">
      <alignment horizontal="center" vertical="center" wrapText="1"/>
    </xf>
    <xf numFmtId="0" fontId="5" fillId="0" borderId="0" xfId="7" applyAlignment="1">
      <alignment horizontal="justify" vertical="center" wrapText="1"/>
    </xf>
    <xf numFmtId="0" fontId="43" fillId="0" borderId="0" xfId="0" applyFont="1" applyAlignment="1">
      <alignment horizontal="center" vertical="center" wrapText="1"/>
    </xf>
    <xf numFmtId="0" fontId="22" fillId="0" borderId="6" xfId="7" applyFont="1" applyBorder="1" applyAlignment="1">
      <alignment horizontal="center" vertical="center" wrapText="1"/>
    </xf>
    <xf numFmtId="0" fontId="22" fillId="0" borderId="7" xfId="7" applyFont="1" applyBorder="1" applyAlignment="1">
      <alignment horizontal="center" vertical="center" wrapText="1"/>
    </xf>
    <xf numFmtId="0" fontId="20" fillId="0" borderId="6" xfId="7" applyFont="1" applyBorder="1" applyAlignment="1">
      <alignment horizontal="center" vertical="center" wrapText="1"/>
    </xf>
    <xf numFmtId="0" fontId="20" fillId="0" borderId="7" xfId="7" applyFont="1" applyBorder="1" applyAlignment="1">
      <alignment horizontal="center" vertical="center" wrapText="1"/>
    </xf>
    <xf numFmtId="0" fontId="20" fillId="0" borderId="1" xfId="7" applyFont="1" applyBorder="1" applyAlignment="1">
      <alignment horizontal="center" vertical="center"/>
    </xf>
    <xf numFmtId="0" fontId="9" fillId="0" borderId="6" xfId="7" applyFont="1" applyBorder="1" applyAlignment="1" applyProtection="1">
      <alignment horizontal="center" vertical="center" wrapText="1"/>
      <protection locked="0"/>
    </xf>
    <xf numFmtId="0" fontId="9" fillId="0" borderId="8" xfId="7" applyFont="1" applyBorder="1" applyAlignment="1" applyProtection="1">
      <alignment horizontal="center" vertical="center" wrapText="1"/>
      <protection locked="0"/>
    </xf>
    <xf numFmtId="0" fontId="9" fillId="0" borderId="7" xfId="7" applyFont="1" applyBorder="1" applyAlignment="1" applyProtection="1">
      <alignment horizontal="center" vertical="center" wrapText="1"/>
      <protection locked="0"/>
    </xf>
    <xf numFmtId="164" fontId="9" fillId="0" borderId="1" xfId="3" applyNumberFormat="1" applyFont="1" applyFill="1" applyBorder="1" applyAlignment="1" applyProtection="1">
      <alignment horizontal="center" vertical="center" wrapText="1"/>
      <protection locked="0"/>
    </xf>
    <xf numFmtId="0" fontId="4" fillId="0" borderId="0" xfId="6" applyFont="1" applyAlignment="1">
      <alignment horizontal="left" vertical="center"/>
    </xf>
    <xf numFmtId="0" fontId="6" fillId="0" borderId="0" xfId="7" applyFont="1" applyAlignment="1" applyProtection="1">
      <alignment horizontal="center" vertical="center" wrapText="1"/>
      <protection locked="0"/>
    </xf>
    <xf numFmtId="0" fontId="8" fillId="0" borderId="0" xfId="6" applyFont="1" applyAlignment="1">
      <alignment horizontal="center" vertical="center" wrapText="1"/>
    </xf>
    <xf numFmtId="0" fontId="9" fillId="0" borderId="1" xfId="7" applyFont="1" applyBorder="1" applyAlignment="1" applyProtection="1">
      <alignment horizontal="center" vertical="center" wrapText="1"/>
      <protection locked="0"/>
    </xf>
    <xf numFmtId="0" fontId="9" fillId="0" borderId="6" xfId="6" applyFont="1" applyBorder="1" applyAlignment="1">
      <alignment horizontal="center" vertical="center" wrapText="1"/>
    </xf>
    <xf numFmtId="0" fontId="9" fillId="0" borderId="8" xfId="6" applyFont="1" applyBorder="1" applyAlignment="1">
      <alignment horizontal="center" vertical="center" wrapText="1"/>
    </xf>
    <xf numFmtId="0" fontId="9" fillId="0" borderId="7" xfId="6" applyFont="1" applyBorder="1" applyAlignment="1">
      <alignment horizontal="center" vertical="center" wrapText="1"/>
    </xf>
    <xf numFmtId="164" fontId="9" fillId="0" borderId="6" xfId="3" applyNumberFormat="1" applyFont="1" applyFill="1" applyBorder="1" applyAlignment="1" applyProtection="1">
      <alignment horizontal="center" vertical="center" wrapText="1"/>
      <protection locked="0"/>
    </xf>
    <xf numFmtId="164" fontId="9" fillId="0" borderId="8" xfId="3" applyNumberFormat="1" applyFont="1" applyFill="1" applyBorder="1" applyAlignment="1" applyProtection="1">
      <alignment horizontal="center" vertical="center" wrapText="1"/>
      <protection locked="0"/>
    </xf>
    <xf numFmtId="164" fontId="9" fillId="0" borderId="7" xfId="3" applyNumberFormat="1" applyFont="1" applyFill="1" applyBorder="1" applyAlignment="1" applyProtection="1">
      <alignment horizontal="center" vertical="center" wrapText="1"/>
      <protection locked="0"/>
    </xf>
    <xf numFmtId="164" fontId="11" fillId="0" borderId="9" xfId="3" applyNumberFormat="1" applyFont="1" applyFill="1" applyBorder="1" applyAlignment="1" applyProtection="1">
      <alignment horizontal="center" vertical="center" wrapText="1"/>
      <protection locked="0"/>
    </xf>
    <xf numFmtId="164" fontId="11" fillId="0" borderId="10" xfId="3" applyNumberFormat="1" applyFont="1" applyFill="1" applyBorder="1" applyAlignment="1" applyProtection="1">
      <alignment horizontal="center" vertical="center" wrapText="1"/>
      <protection locked="0"/>
    </xf>
    <xf numFmtId="164" fontId="11" fillId="0" borderId="11" xfId="3" applyNumberFormat="1" applyFont="1" applyFill="1" applyBorder="1" applyAlignment="1" applyProtection="1">
      <alignment horizontal="center" vertical="center" wrapText="1"/>
      <protection locked="0"/>
    </xf>
    <xf numFmtId="164" fontId="11" fillId="0" borderId="12" xfId="3" applyNumberFormat="1" applyFont="1" applyFill="1" applyBorder="1" applyAlignment="1" applyProtection="1">
      <alignment horizontal="center" vertical="center" wrapText="1"/>
      <protection locked="0"/>
    </xf>
    <xf numFmtId="164" fontId="11" fillId="0" borderId="5" xfId="3" applyNumberFormat="1" applyFont="1" applyFill="1" applyBorder="1" applyAlignment="1" applyProtection="1">
      <alignment horizontal="center" vertical="center" wrapText="1"/>
      <protection locked="0"/>
    </xf>
    <xf numFmtId="164" fontId="11" fillId="0" borderId="13" xfId="3" applyNumberFormat="1" applyFont="1" applyFill="1" applyBorder="1" applyAlignment="1" applyProtection="1">
      <alignment horizontal="center" vertical="center" wrapText="1"/>
      <protection locked="0"/>
    </xf>
    <xf numFmtId="0" fontId="17" fillId="0" borderId="0" xfId="6" applyFont="1" applyAlignment="1">
      <alignment horizontal="center" vertical="center" wrapText="1"/>
    </xf>
    <xf numFmtId="0" fontId="9" fillId="0" borderId="9" xfId="7" applyFont="1" applyBorder="1" applyAlignment="1" applyProtection="1">
      <alignment horizontal="center" vertical="center" wrapText="1"/>
      <protection locked="0"/>
    </xf>
    <xf numFmtId="0" fontId="9" fillId="0" borderId="11" xfId="7" applyFont="1" applyBorder="1" applyAlignment="1" applyProtection="1">
      <alignment horizontal="center" vertical="center" wrapText="1"/>
      <protection locked="0"/>
    </xf>
    <xf numFmtId="0" fontId="9" fillId="0" borderId="12" xfId="7" applyFont="1" applyBorder="1" applyAlignment="1" applyProtection="1">
      <alignment horizontal="center" vertical="center" wrapText="1"/>
      <protection locked="0"/>
    </xf>
    <xf numFmtId="0" fontId="9" fillId="0" borderId="13" xfId="7" applyFont="1" applyBorder="1" applyAlignment="1" applyProtection="1">
      <alignment horizontal="center" vertical="center" wrapText="1"/>
      <protection locked="0"/>
    </xf>
    <xf numFmtId="0" fontId="21" fillId="0" borderId="6" xfId="7" applyFont="1" applyBorder="1" applyAlignment="1">
      <alignment horizontal="center" vertical="center"/>
    </xf>
    <xf numFmtId="0" fontId="21" fillId="0" borderId="8" xfId="7" applyFont="1" applyBorder="1" applyAlignment="1">
      <alignment horizontal="center" vertical="center"/>
    </xf>
    <xf numFmtId="0" fontId="21" fillId="0" borderId="7" xfId="7" applyFont="1" applyBorder="1" applyAlignment="1">
      <alignment horizontal="center" vertical="center"/>
    </xf>
    <xf numFmtId="0" fontId="17" fillId="0" borderId="0" xfId="6" applyFont="1" applyAlignment="1">
      <alignment horizontal="center"/>
    </xf>
    <xf numFmtId="0" fontId="9" fillId="0" borderId="10" xfId="7" applyFont="1" applyBorder="1" applyAlignment="1" applyProtection="1">
      <alignment horizontal="center" vertical="center" wrapText="1"/>
      <protection locked="0"/>
    </xf>
    <xf numFmtId="165" fontId="9" fillId="0" borderId="1" xfId="2" applyNumberFormat="1" applyFont="1" applyFill="1" applyBorder="1" applyAlignment="1" applyProtection="1">
      <alignment horizontal="center" vertical="center" wrapText="1"/>
      <protection locked="0"/>
    </xf>
    <xf numFmtId="49" fontId="9" fillId="0" borderId="1" xfId="3" applyNumberFormat="1" applyFont="1" applyFill="1" applyBorder="1" applyAlignment="1" applyProtection="1">
      <alignment horizontal="center" vertical="center" wrapText="1"/>
      <protection locked="0"/>
    </xf>
    <xf numFmtId="0" fontId="9" fillId="0" borderId="1" xfId="6" applyFont="1" applyBorder="1" applyAlignment="1">
      <alignment horizontal="center" vertical="center" wrapText="1"/>
    </xf>
    <xf numFmtId="0" fontId="8" fillId="0" borderId="0" xfId="6" applyFont="1" applyAlignment="1">
      <alignment horizontal="right"/>
    </xf>
  </cellXfs>
  <cellStyles count="45">
    <cellStyle name="Comma [0] 11" xfId="17"/>
    <cellStyle name="Comma 11 2" xfId="43"/>
    <cellStyle name="Comma 12 2 2" xfId="18"/>
    <cellStyle name="Comma 2" xfId="1"/>
    <cellStyle name="Comma 2 2" xfId="19"/>
    <cellStyle name="Comma 2 2 2" xfId="20"/>
    <cellStyle name="Comma 2 3" xfId="13"/>
    <cellStyle name="Comma 3" xfId="2"/>
    <cellStyle name="Comma 3 6" xfId="3"/>
    <cellStyle name="Comma 30" xfId="21"/>
    <cellStyle name="Comma 4" xfId="4"/>
    <cellStyle name="Comma 5" xfId="5"/>
    <cellStyle name="Comma 59" xfId="22"/>
    <cellStyle name="Comma 62" xfId="23"/>
    <cellStyle name="Comma 64" xfId="24"/>
    <cellStyle name="Comma 71" xfId="25"/>
    <cellStyle name="Comma 74" xfId="26"/>
    <cellStyle name="Comma 81" xfId="27"/>
    <cellStyle name="Comma 85" xfId="28"/>
    <cellStyle name="Comma 86" xfId="29"/>
    <cellStyle name="Comma 87" xfId="30"/>
    <cellStyle name="Normal" xfId="0" builtinId="0"/>
    <cellStyle name="Normal 10 2 3" xfId="31"/>
    <cellStyle name="Normal 10 2 3 2" xfId="32"/>
    <cellStyle name="Normal 11 2 2" xfId="33"/>
    <cellStyle name="Normal 12" xfId="34"/>
    <cellStyle name="Normal 12 2" xfId="35"/>
    <cellStyle name="Normal 15 3 2" xfId="36"/>
    <cellStyle name="Normal 2" xfId="6"/>
    <cellStyle name="Normal 2 2" xfId="7"/>
    <cellStyle name="Normal 2 3" xfId="37"/>
    <cellStyle name="Normal 2 5 2" xfId="38"/>
    <cellStyle name="Normal 2 5 2 3" xfId="12"/>
    <cellStyle name="Normal 3" xfId="8"/>
    <cellStyle name="Normal 3 2" xfId="11"/>
    <cellStyle name="Normal 4" xfId="9"/>
    <cellStyle name="Normal 40 2" xfId="39"/>
    <cellStyle name="Normal 5" xfId="40"/>
    <cellStyle name="Normal 57" xfId="41"/>
    <cellStyle name="Normal 6" xfId="42"/>
    <cellStyle name="Normal 69" xfId="10"/>
    <cellStyle name="Normal 69 2" xfId="16"/>
    <cellStyle name="Normal 7" xfId="15"/>
    <cellStyle name="Normal 7 2" xfId="44"/>
    <cellStyle name="Percent 1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1</xdr:col>
      <xdr:colOff>76200</xdr:colOff>
      <xdr:row>17</xdr:row>
      <xdr:rowOff>30480</xdr:rowOff>
    </xdr:to>
    <xdr:sp macro="" textlink="">
      <xdr:nvSpPr>
        <xdr:cNvPr id="57295" name="Text Box 8">
          <a:extLst>
            <a:ext uri="{FF2B5EF4-FFF2-40B4-BE49-F238E27FC236}">
              <a16:creationId xmlns:a16="http://schemas.microsoft.com/office/drawing/2014/main" id="{00000000-0008-0000-0100-0000CF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296" name="Text Box 9">
          <a:extLst>
            <a:ext uri="{FF2B5EF4-FFF2-40B4-BE49-F238E27FC236}">
              <a16:creationId xmlns:a16="http://schemas.microsoft.com/office/drawing/2014/main" id="{00000000-0008-0000-0100-0000D0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297" name="Text Box 11">
          <a:extLst>
            <a:ext uri="{FF2B5EF4-FFF2-40B4-BE49-F238E27FC236}">
              <a16:creationId xmlns:a16="http://schemas.microsoft.com/office/drawing/2014/main" id="{00000000-0008-0000-0100-0000D1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298" name="Text Box 8">
          <a:extLst>
            <a:ext uri="{FF2B5EF4-FFF2-40B4-BE49-F238E27FC236}">
              <a16:creationId xmlns:a16="http://schemas.microsoft.com/office/drawing/2014/main" id="{00000000-0008-0000-0100-0000D2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299" name="Text Box 9">
          <a:extLst>
            <a:ext uri="{FF2B5EF4-FFF2-40B4-BE49-F238E27FC236}">
              <a16:creationId xmlns:a16="http://schemas.microsoft.com/office/drawing/2014/main" id="{00000000-0008-0000-0100-0000D3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00" name="Text Box 11">
          <a:extLst>
            <a:ext uri="{FF2B5EF4-FFF2-40B4-BE49-F238E27FC236}">
              <a16:creationId xmlns:a16="http://schemas.microsoft.com/office/drawing/2014/main" id="{00000000-0008-0000-0100-0000D4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01" name="Text Box 8">
          <a:extLst>
            <a:ext uri="{FF2B5EF4-FFF2-40B4-BE49-F238E27FC236}">
              <a16:creationId xmlns:a16="http://schemas.microsoft.com/office/drawing/2014/main" id="{00000000-0008-0000-0100-0000D5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02" name="Text Box 9">
          <a:extLst>
            <a:ext uri="{FF2B5EF4-FFF2-40B4-BE49-F238E27FC236}">
              <a16:creationId xmlns:a16="http://schemas.microsoft.com/office/drawing/2014/main" id="{00000000-0008-0000-0100-0000D6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03" name="Text Box 11">
          <a:extLst>
            <a:ext uri="{FF2B5EF4-FFF2-40B4-BE49-F238E27FC236}">
              <a16:creationId xmlns:a16="http://schemas.microsoft.com/office/drawing/2014/main" id="{00000000-0008-0000-0100-0000D7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04" name="Text Box 8">
          <a:extLst>
            <a:ext uri="{FF2B5EF4-FFF2-40B4-BE49-F238E27FC236}">
              <a16:creationId xmlns:a16="http://schemas.microsoft.com/office/drawing/2014/main" id="{00000000-0008-0000-0100-0000D8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05" name="Text Box 9">
          <a:extLst>
            <a:ext uri="{FF2B5EF4-FFF2-40B4-BE49-F238E27FC236}">
              <a16:creationId xmlns:a16="http://schemas.microsoft.com/office/drawing/2014/main" id="{00000000-0008-0000-0100-0000D9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06" name="Text Box 11">
          <a:extLst>
            <a:ext uri="{FF2B5EF4-FFF2-40B4-BE49-F238E27FC236}">
              <a16:creationId xmlns:a16="http://schemas.microsoft.com/office/drawing/2014/main" id="{00000000-0008-0000-0100-0000DA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07" name="Text Box 8">
          <a:extLst>
            <a:ext uri="{FF2B5EF4-FFF2-40B4-BE49-F238E27FC236}">
              <a16:creationId xmlns:a16="http://schemas.microsoft.com/office/drawing/2014/main" id="{00000000-0008-0000-0100-0000DB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08" name="Text Box 9">
          <a:extLst>
            <a:ext uri="{FF2B5EF4-FFF2-40B4-BE49-F238E27FC236}">
              <a16:creationId xmlns:a16="http://schemas.microsoft.com/office/drawing/2014/main" id="{00000000-0008-0000-0100-0000DC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09" name="Text Box 11">
          <a:extLst>
            <a:ext uri="{FF2B5EF4-FFF2-40B4-BE49-F238E27FC236}">
              <a16:creationId xmlns:a16="http://schemas.microsoft.com/office/drawing/2014/main" id="{00000000-0008-0000-0100-0000DD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10" name="Text Box 8">
          <a:extLst>
            <a:ext uri="{FF2B5EF4-FFF2-40B4-BE49-F238E27FC236}">
              <a16:creationId xmlns:a16="http://schemas.microsoft.com/office/drawing/2014/main" id="{00000000-0008-0000-0100-0000DE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11" name="Text Box 9">
          <a:extLst>
            <a:ext uri="{FF2B5EF4-FFF2-40B4-BE49-F238E27FC236}">
              <a16:creationId xmlns:a16="http://schemas.microsoft.com/office/drawing/2014/main" id="{00000000-0008-0000-0100-0000DF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12" name="Text Box 11">
          <a:extLst>
            <a:ext uri="{FF2B5EF4-FFF2-40B4-BE49-F238E27FC236}">
              <a16:creationId xmlns:a16="http://schemas.microsoft.com/office/drawing/2014/main" id="{00000000-0008-0000-0100-0000E0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13" name="Text Box 11">
          <a:extLst>
            <a:ext uri="{FF2B5EF4-FFF2-40B4-BE49-F238E27FC236}">
              <a16:creationId xmlns:a16="http://schemas.microsoft.com/office/drawing/2014/main" id="{00000000-0008-0000-0100-0000E1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14" name="Text Box 9">
          <a:extLst>
            <a:ext uri="{FF2B5EF4-FFF2-40B4-BE49-F238E27FC236}">
              <a16:creationId xmlns:a16="http://schemas.microsoft.com/office/drawing/2014/main" id="{00000000-0008-0000-0100-0000E2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15" name="Text Box 11">
          <a:extLst>
            <a:ext uri="{FF2B5EF4-FFF2-40B4-BE49-F238E27FC236}">
              <a16:creationId xmlns:a16="http://schemas.microsoft.com/office/drawing/2014/main" id="{00000000-0008-0000-0100-0000E3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16" name="Text Box 8">
          <a:extLst>
            <a:ext uri="{FF2B5EF4-FFF2-40B4-BE49-F238E27FC236}">
              <a16:creationId xmlns:a16="http://schemas.microsoft.com/office/drawing/2014/main" id="{00000000-0008-0000-0100-0000E4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17" name="Text Box 9">
          <a:extLst>
            <a:ext uri="{FF2B5EF4-FFF2-40B4-BE49-F238E27FC236}">
              <a16:creationId xmlns:a16="http://schemas.microsoft.com/office/drawing/2014/main" id="{00000000-0008-0000-0100-0000E5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18" name="Text Box 11">
          <a:extLst>
            <a:ext uri="{FF2B5EF4-FFF2-40B4-BE49-F238E27FC236}">
              <a16:creationId xmlns:a16="http://schemas.microsoft.com/office/drawing/2014/main" id="{00000000-0008-0000-0100-0000E6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19" name="Text Box 8">
          <a:extLst>
            <a:ext uri="{FF2B5EF4-FFF2-40B4-BE49-F238E27FC236}">
              <a16:creationId xmlns:a16="http://schemas.microsoft.com/office/drawing/2014/main" id="{00000000-0008-0000-0100-0000E7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20" name="Text Box 9">
          <a:extLst>
            <a:ext uri="{FF2B5EF4-FFF2-40B4-BE49-F238E27FC236}">
              <a16:creationId xmlns:a16="http://schemas.microsoft.com/office/drawing/2014/main" id="{00000000-0008-0000-0100-0000E8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21" name="Text Box 11">
          <a:extLst>
            <a:ext uri="{FF2B5EF4-FFF2-40B4-BE49-F238E27FC236}">
              <a16:creationId xmlns:a16="http://schemas.microsoft.com/office/drawing/2014/main" id="{00000000-0008-0000-0100-0000E9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22" name="Text Box 8">
          <a:extLst>
            <a:ext uri="{FF2B5EF4-FFF2-40B4-BE49-F238E27FC236}">
              <a16:creationId xmlns:a16="http://schemas.microsoft.com/office/drawing/2014/main" id="{00000000-0008-0000-0100-0000EA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23" name="Text Box 9">
          <a:extLst>
            <a:ext uri="{FF2B5EF4-FFF2-40B4-BE49-F238E27FC236}">
              <a16:creationId xmlns:a16="http://schemas.microsoft.com/office/drawing/2014/main" id="{00000000-0008-0000-0100-0000EB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24" name="Text Box 11">
          <a:extLst>
            <a:ext uri="{FF2B5EF4-FFF2-40B4-BE49-F238E27FC236}">
              <a16:creationId xmlns:a16="http://schemas.microsoft.com/office/drawing/2014/main" id="{00000000-0008-0000-0100-0000EC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25" name="Text Box 8">
          <a:extLst>
            <a:ext uri="{FF2B5EF4-FFF2-40B4-BE49-F238E27FC236}">
              <a16:creationId xmlns:a16="http://schemas.microsoft.com/office/drawing/2014/main" id="{00000000-0008-0000-0100-0000ED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26" name="Text Box 9">
          <a:extLst>
            <a:ext uri="{FF2B5EF4-FFF2-40B4-BE49-F238E27FC236}">
              <a16:creationId xmlns:a16="http://schemas.microsoft.com/office/drawing/2014/main" id="{00000000-0008-0000-0100-0000EE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27" name="Text Box 11">
          <a:extLst>
            <a:ext uri="{FF2B5EF4-FFF2-40B4-BE49-F238E27FC236}">
              <a16:creationId xmlns:a16="http://schemas.microsoft.com/office/drawing/2014/main" id="{00000000-0008-0000-0100-0000EF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28" name="Text Box 8">
          <a:extLst>
            <a:ext uri="{FF2B5EF4-FFF2-40B4-BE49-F238E27FC236}">
              <a16:creationId xmlns:a16="http://schemas.microsoft.com/office/drawing/2014/main" id="{00000000-0008-0000-0100-0000F0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29" name="Text Box 9">
          <a:extLst>
            <a:ext uri="{FF2B5EF4-FFF2-40B4-BE49-F238E27FC236}">
              <a16:creationId xmlns:a16="http://schemas.microsoft.com/office/drawing/2014/main" id="{00000000-0008-0000-0100-0000F1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30" name="Text Box 11">
          <a:extLst>
            <a:ext uri="{FF2B5EF4-FFF2-40B4-BE49-F238E27FC236}">
              <a16:creationId xmlns:a16="http://schemas.microsoft.com/office/drawing/2014/main" id="{00000000-0008-0000-0100-0000F2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31" name="Text Box 8">
          <a:extLst>
            <a:ext uri="{FF2B5EF4-FFF2-40B4-BE49-F238E27FC236}">
              <a16:creationId xmlns:a16="http://schemas.microsoft.com/office/drawing/2014/main" id="{00000000-0008-0000-0100-0000F3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32" name="Text Box 9">
          <a:extLst>
            <a:ext uri="{FF2B5EF4-FFF2-40B4-BE49-F238E27FC236}">
              <a16:creationId xmlns:a16="http://schemas.microsoft.com/office/drawing/2014/main" id="{00000000-0008-0000-0100-0000F4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33" name="Text Box 11">
          <a:extLst>
            <a:ext uri="{FF2B5EF4-FFF2-40B4-BE49-F238E27FC236}">
              <a16:creationId xmlns:a16="http://schemas.microsoft.com/office/drawing/2014/main" id="{00000000-0008-0000-0100-0000F5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34" name="Text Box 8">
          <a:extLst>
            <a:ext uri="{FF2B5EF4-FFF2-40B4-BE49-F238E27FC236}">
              <a16:creationId xmlns:a16="http://schemas.microsoft.com/office/drawing/2014/main" id="{00000000-0008-0000-0100-0000F6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35" name="Text Box 9">
          <a:extLst>
            <a:ext uri="{FF2B5EF4-FFF2-40B4-BE49-F238E27FC236}">
              <a16:creationId xmlns:a16="http://schemas.microsoft.com/office/drawing/2014/main" id="{00000000-0008-0000-0100-0000F7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36" name="Text Box 11">
          <a:extLst>
            <a:ext uri="{FF2B5EF4-FFF2-40B4-BE49-F238E27FC236}">
              <a16:creationId xmlns:a16="http://schemas.microsoft.com/office/drawing/2014/main" id="{00000000-0008-0000-0100-0000F8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37" name="Text Box 8">
          <a:extLst>
            <a:ext uri="{FF2B5EF4-FFF2-40B4-BE49-F238E27FC236}">
              <a16:creationId xmlns:a16="http://schemas.microsoft.com/office/drawing/2014/main" id="{00000000-0008-0000-0100-0000F9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38" name="Text Box 9">
          <a:extLst>
            <a:ext uri="{FF2B5EF4-FFF2-40B4-BE49-F238E27FC236}">
              <a16:creationId xmlns:a16="http://schemas.microsoft.com/office/drawing/2014/main" id="{00000000-0008-0000-0100-0000FA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39" name="Text Box 11">
          <a:extLst>
            <a:ext uri="{FF2B5EF4-FFF2-40B4-BE49-F238E27FC236}">
              <a16:creationId xmlns:a16="http://schemas.microsoft.com/office/drawing/2014/main" id="{00000000-0008-0000-0100-0000FB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40" name="Text Box 8">
          <a:extLst>
            <a:ext uri="{FF2B5EF4-FFF2-40B4-BE49-F238E27FC236}">
              <a16:creationId xmlns:a16="http://schemas.microsoft.com/office/drawing/2014/main" id="{00000000-0008-0000-0100-0000FC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41" name="Text Box 9">
          <a:extLst>
            <a:ext uri="{FF2B5EF4-FFF2-40B4-BE49-F238E27FC236}">
              <a16:creationId xmlns:a16="http://schemas.microsoft.com/office/drawing/2014/main" id="{00000000-0008-0000-0100-0000FD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42" name="Text Box 11">
          <a:extLst>
            <a:ext uri="{FF2B5EF4-FFF2-40B4-BE49-F238E27FC236}">
              <a16:creationId xmlns:a16="http://schemas.microsoft.com/office/drawing/2014/main" id="{00000000-0008-0000-0100-0000FE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7343" name="Text Box 8">
          <a:extLst>
            <a:ext uri="{FF2B5EF4-FFF2-40B4-BE49-F238E27FC236}">
              <a16:creationId xmlns:a16="http://schemas.microsoft.com/office/drawing/2014/main" id="{00000000-0008-0000-0100-0000FFDF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392" name="Text Box 9">
          <a:extLst>
            <a:ext uri="{FF2B5EF4-FFF2-40B4-BE49-F238E27FC236}">
              <a16:creationId xmlns:a16="http://schemas.microsoft.com/office/drawing/2014/main" id="{00000000-0008-0000-0100-000000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393" name="Text Box 11">
          <a:extLst>
            <a:ext uri="{FF2B5EF4-FFF2-40B4-BE49-F238E27FC236}">
              <a16:creationId xmlns:a16="http://schemas.microsoft.com/office/drawing/2014/main" id="{00000000-0008-0000-0100-000001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394" name="Text Box 8">
          <a:extLst>
            <a:ext uri="{FF2B5EF4-FFF2-40B4-BE49-F238E27FC236}">
              <a16:creationId xmlns:a16="http://schemas.microsoft.com/office/drawing/2014/main" id="{00000000-0008-0000-0100-000002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395" name="Text Box 9">
          <a:extLst>
            <a:ext uri="{FF2B5EF4-FFF2-40B4-BE49-F238E27FC236}">
              <a16:creationId xmlns:a16="http://schemas.microsoft.com/office/drawing/2014/main" id="{00000000-0008-0000-0100-000003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396" name="Text Box 11">
          <a:extLst>
            <a:ext uri="{FF2B5EF4-FFF2-40B4-BE49-F238E27FC236}">
              <a16:creationId xmlns:a16="http://schemas.microsoft.com/office/drawing/2014/main" id="{00000000-0008-0000-0100-000004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59397" name="Text Box 8">
          <a:extLst>
            <a:ext uri="{FF2B5EF4-FFF2-40B4-BE49-F238E27FC236}">
              <a16:creationId xmlns:a16="http://schemas.microsoft.com/office/drawing/2014/main" id="{00000000-0008-0000-0100-000005E80000}"/>
            </a:ext>
          </a:extLst>
        </xdr:cNvPr>
        <xdr:cNvSpPr txBox="1">
          <a:spLocks noChangeArrowheads="1"/>
        </xdr:cNvSpPr>
      </xdr:nvSpPr>
      <xdr:spPr bwMode="auto">
        <a:xfrm>
          <a:off x="40386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59398" name="Text Box 9">
          <a:extLst>
            <a:ext uri="{FF2B5EF4-FFF2-40B4-BE49-F238E27FC236}">
              <a16:creationId xmlns:a16="http://schemas.microsoft.com/office/drawing/2014/main" id="{00000000-0008-0000-0100-000006E80000}"/>
            </a:ext>
          </a:extLst>
        </xdr:cNvPr>
        <xdr:cNvSpPr txBox="1">
          <a:spLocks noChangeArrowheads="1"/>
        </xdr:cNvSpPr>
      </xdr:nvSpPr>
      <xdr:spPr bwMode="auto">
        <a:xfrm>
          <a:off x="27432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399" name="Text Box 11">
          <a:extLst>
            <a:ext uri="{FF2B5EF4-FFF2-40B4-BE49-F238E27FC236}">
              <a16:creationId xmlns:a16="http://schemas.microsoft.com/office/drawing/2014/main" id="{00000000-0008-0000-0100-000007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00" name="Text Box 8">
          <a:extLst>
            <a:ext uri="{FF2B5EF4-FFF2-40B4-BE49-F238E27FC236}">
              <a16:creationId xmlns:a16="http://schemas.microsoft.com/office/drawing/2014/main" id="{00000000-0008-0000-0100-000008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01" name="Text Box 9">
          <a:extLst>
            <a:ext uri="{FF2B5EF4-FFF2-40B4-BE49-F238E27FC236}">
              <a16:creationId xmlns:a16="http://schemas.microsoft.com/office/drawing/2014/main" id="{00000000-0008-0000-0100-000009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02" name="Text Box 11">
          <a:extLst>
            <a:ext uri="{FF2B5EF4-FFF2-40B4-BE49-F238E27FC236}">
              <a16:creationId xmlns:a16="http://schemas.microsoft.com/office/drawing/2014/main" id="{00000000-0008-0000-0100-00000A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17</xdr:row>
      <xdr:rowOff>0</xdr:rowOff>
    </xdr:from>
    <xdr:to>
      <xdr:col>1</xdr:col>
      <xdr:colOff>152400</xdr:colOff>
      <xdr:row>17</xdr:row>
      <xdr:rowOff>30480</xdr:rowOff>
    </xdr:to>
    <xdr:sp macro="" textlink="">
      <xdr:nvSpPr>
        <xdr:cNvPr id="59403" name="Text Box 11">
          <a:extLst>
            <a:ext uri="{FF2B5EF4-FFF2-40B4-BE49-F238E27FC236}">
              <a16:creationId xmlns:a16="http://schemas.microsoft.com/office/drawing/2014/main" id="{00000000-0008-0000-0100-00000BE80000}"/>
            </a:ext>
          </a:extLst>
        </xdr:cNvPr>
        <xdr:cNvSpPr txBox="1">
          <a:spLocks noChangeArrowheads="1"/>
        </xdr:cNvSpPr>
      </xdr:nvSpPr>
      <xdr:spPr bwMode="auto">
        <a:xfrm>
          <a:off x="4191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59404" name="Text Box 8">
          <a:extLst>
            <a:ext uri="{FF2B5EF4-FFF2-40B4-BE49-F238E27FC236}">
              <a16:creationId xmlns:a16="http://schemas.microsoft.com/office/drawing/2014/main" id="{00000000-0008-0000-0100-00000CE80000}"/>
            </a:ext>
          </a:extLst>
        </xdr:cNvPr>
        <xdr:cNvSpPr txBox="1">
          <a:spLocks noChangeArrowheads="1"/>
        </xdr:cNvSpPr>
      </xdr:nvSpPr>
      <xdr:spPr bwMode="auto">
        <a:xfrm>
          <a:off x="342900" y="6324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59405" name="Text Box 9">
          <a:extLst>
            <a:ext uri="{FF2B5EF4-FFF2-40B4-BE49-F238E27FC236}">
              <a16:creationId xmlns:a16="http://schemas.microsoft.com/office/drawing/2014/main" id="{00000000-0008-0000-0100-00000DE80000}"/>
            </a:ext>
          </a:extLst>
        </xdr:cNvPr>
        <xdr:cNvSpPr txBox="1">
          <a:spLocks noChangeArrowheads="1"/>
        </xdr:cNvSpPr>
      </xdr:nvSpPr>
      <xdr:spPr bwMode="auto">
        <a:xfrm>
          <a:off x="342900" y="6324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59406" name="Text Box 11">
          <a:extLst>
            <a:ext uri="{FF2B5EF4-FFF2-40B4-BE49-F238E27FC236}">
              <a16:creationId xmlns:a16="http://schemas.microsoft.com/office/drawing/2014/main" id="{00000000-0008-0000-0100-00000EE80000}"/>
            </a:ext>
          </a:extLst>
        </xdr:cNvPr>
        <xdr:cNvSpPr txBox="1">
          <a:spLocks noChangeArrowheads="1"/>
        </xdr:cNvSpPr>
      </xdr:nvSpPr>
      <xdr:spPr bwMode="auto">
        <a:xfrm>
          <a:off x="342900" y="6324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07" name="Text Box 8">
          <a:extLst>
            <a:ext uri="{FF2B5EF4-FFF2-40B4-BE49-F238E27FC236}">
              <a16:creationId xmlns:a16="http://schemas.microsoft.com/office/drawing/2014/main" id="{00000000-0008-0000-0100-00000F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08" name="Text Box 9">
          <a:extLst>
            <a:ext uri="{FF2B5EF4-FFF2-40B4-BE49-F238E27FC236}">
              <a16:creationId xmlns:a16="http://schemas.microsoft.com/office/drawing/2014/main" id="{00000000-0008-0000-0100-000010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09" name="Text Box 11">
          <a:extLst>
            <a:ext uri="{FF2B5EF4-FFF2-40B4-BE49-F238E27FC236}">
              <a16:creationId xmlns:a16="http://schemas.microsoft.com/office/drawing/2014/main" id="{00000000-0008-0000-0100-000011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59410" name="Text Box 8">
          <a:extLst>
            <a:ext uri="{FF2B5EF4-FFF2-40B4-BE49-F238E27FC236}">
              <a16:creationId xmlns:a16="http://schemas.microsoft.com/office/drawing/2014/main" id="{00000000-0008-0000-0100-000012E80000}"/>
            </a:ext>
          </a:extLst>
        </xdr:cNvPr>
        <xdr:cNvSpPr txBox="1">
          <a:spLocks noChangeArrowheads="1"/>
        </xdr:cNvSpPr>
      </xdr:nvSpPr>
      <xdr:spPr bwMode="auto">
        <a:xfrm>
          <a:off x="342900" y="6324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59411" name="Text Box 9">
          <a:extLst>
            <a:ext uri="{FF2B5EF4-FFF2-40B4-BE49-F238E27FC236}">
              <a16:creationId xmlns:a16="http://schemas.microsoft.com/office/drawing/2014/main" id="{00000000-0008-0000-0100-000013E80000}"/>
            </a:ext>
          </a:extLst>
        </xdr:cNvPr>
        <xdr:cNvSpPr txBox="1">
          <a:spLocks noChangeArrowheads="1"/>
        </xdr:cNvSpPr>
      </xdr:nvSpPr>
      <xdr:spPr bwMode="auto">
        <a:xfrm>
          <a:off x="342900" y="6324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59412" name="Text Box 11">
          <a:extLst>
            <a:ext uri="{FF2B5EF4-FFF2-40B4-BE49-F238E27FC236}">
              <a16:creationId xmlns:a16="http://schemas.microsoft.com/office/drawing/2014/main" id="{00000000-0008-0000-0100-000014E80000}"/>
            </a:ext>
          </a:extLst>
        </xdr:cNvPr>
        <xdr:cNvSpPr txBox="1">
          <a:spLocks noChangeArrowheads="1"/>
        </xdr:cNvSpPr>
      </xdr:nvSpPr>
      <xdr:spPr bwMode="auto">
        <a:xfrm>
          <a:off x="342900" y="6324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13" name="Text Box 8">
          <a:extLst>
            <a:ext uri="{FF2B5EF4-FFF2-40B4-BE49-F238E27FC236}">
              <a16:creationId xmlns:a16="http://schemas.microsoft.com/office/drawing/2014/main" id="{00000000-0008-0000-0100-000015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14" name="Text Box 9">
          <a:extLst>
            <a:ext uri="{FF2B5EF4-FFF2-40B4-BE49-F238E27FC236}">
              <a16:creationId xmlns:a16="http://schemas.microsoft.com/office/drawing/2014/main" id="{00000000-0008-0000-0100-00001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15" name="Text Box 11">
          <a:extLst>
            <a:ext uri="{FF2B5EF4-FFF2-40B4-BE49-F238E27FC236}">
              <a16:creationId xmlns:a16="http://schemas.microsoft.com/office/drawing/2014/main" id="{00000000-0008-0000-0100-000017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59416" name="Text Box 8">
          <a:extLst>
            <a:ext uri="{FF2B5EF4-FFF2-40B4-BE49-F238E27FC236}">
              <a16:creationId xmlns:a16="http://schemas.microsoft.com/office/drawing/2014/main" id="{00000000-0008-0000-0100-000018E80000}"/>
            </a:ext>
          </a:extLst>
        </xdr:cNvPr>
        <xdr:cNvSpPr txBox="1">
          <a:spLocks noChangeArrowheads="1"/>
        </xdr:cNvSpPr>
      </xdr:nvSpPr>
      <xdr:spPr bwMode="auto">
        <a:xfrm>
          <a:off x="40386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17" name="Text Box 11">
          <a:extLst>
            <a:ext uri="{FF2B5EF4-FFF2-40B4-BE49-F238E27FC236}">
              <a16:creationId xmlns:a16="http://schemas.microsoft.com/office/drawing/2014/main" id="{00000000-0008-0000-0100-000019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18" name="Text Box 11">
          <a:extLst>
            <a:ext uri="{FF2B5EF4-FFF2-40B4-BE49-F238E27FC236}">
              <a16:creationId xmlns:a16="http://schemas.microsoft.com/office/drawing/2014/main" id="{00000000-0008-0000-0100-00001A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19" name="Text Box 11">
          <a:extLst>
            <a:ext uri="{FF2B5EF4-FFF2-40B4-BE49-F238E27FC236}">
              <a16:creationId xmlns:a16="http://schemas.microsoft.com/office/drawing/2014/main" id="{00000000-0008-0000-0100-00001B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20" name="Text Box 11">
          <a:extLst>
            <a:ext uri="{FF2B5EF4-FFF2-40B4-BE49-F238E27FC236}">
              <a16:creationId xmlns:a16="http://schemas.microsoft.com/office/drawing/2014/main" id="{00000000-0008-0000-0100-00001C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21" name="Text Box 11">
          <a:extLst>
            <a:ext uri="{FF2B5EF4-FFF2-40B4-BE49-F238E27FC236}">
              <a16:creationId xmlns:a16="http://schemas.microsoft.com/office/drawing/2014/main" id="{00000000-0008-0000-0100-00001D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22" name="Text Box 11">
          <a:extLst>
            <a:ext uri="{FF2B5EF4-FFF2-40B4-BE49-F238E27FC236}">
              <a16:creationId xmlns:a16="http://schemas.microsoft.com/office/drawing/2014/main" id="{00000000-0008-0000-0100-00001E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23" name="Text Box 11">
          <a:extLst>
            <a:ext uri="{FF2B5EF4-FFF2-40B4-BE49-F238E27FC236}">
              <a16:creationId xmlns:a16="http://schemas.microsoft.com/office/drawing/2014/main" id="{00000000-0008-0000-0100-00001F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24" name="Text Box 11">
          <a:extLst>
            <a:ext uri="{FF2B5EF4-FFF2-40B4-BE49-F238E27FC236}">
              <a16:creationId xmlns:a16="http://schemas.microsoft.com/office/drawing/2014/main" id="{00000000-0008-0000-0100-000020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25" name="Text Box 11">
          <a:extLst>
            <a:ext uri="{FF2B5EF4-FFF2-40B4-BE49-F238E27FC236}">
              <a16:creationId xmlns:a16="http://schemas.microsoft.com/office/drawing/2014/main" id="{00000000-0008-0000-0100-000021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59426" name="Text Box 8">
          <a:extLst>
            <a:ext uri="{FF2B5EF4-FFF2-40B4-BE49-F238E27FC236}">
              <a16:creationId xmlns:a16="http://schemas.microsoft.com/office/drawing/2014/main" id="{00000000-0008-0000-0100-000022E80000}"/>
            </a:ext>
          </a:extLst>
        </xdr:cNvPr>
        <xdr:cNvSpPr txBox="1">
          <a:spLocks noChangeArrowheads="1"/>
        </xdr:cNvSpPr>
      </xdr:nvSpPr>
      <xdr:spPr bwMode="auto">
        <a:xfrm>
          <a:off x="40386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27" name="Text Box 11">
          <a:extLst>
            <a:ext uri="{FF2B5EF4-FFF2-40B4-BE49-F238E27FC236}">
              <a16:creationId xmlns:a16="http://schemas.microsoft.com/office/drawing/2014/main" id="{00000000-0008-0000-0100-000023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28" name="Text Box 9">
          <a:extLst>
            <a:ext uri="{FF2B5EF4-FFF2-40B4-BE49-F238E27FC236}">
              <a16:creationId xmlns:a16="http://schemas.microsoft.com/office/drawing/2014/main" id="{00000000-0008-0000-0100-000024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29" name="Text Box 11">
          <a:extLst>
            <a:ext uri="{FF2B5EF4-FFF2-40B4-BE49-F238E27FC236}">
              <a16:creationId xmlns:a16="http://schemas.microsoft.com/office/drawing/2014/main" id="{00000000-0008-0000-0100-000025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30" name="Text Box 8">
          <a:extLst>
            <a:ext uri="{FF2B5EF4-FFF2-40B4-BE49-F238E27FC236}">
              <a16:creationId xmlns:a16="http://schemas.microsoft.com/office/drawing/2014/main" id="{00000000-0008-0000-0100-00002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31" name="Text Box 9">
          <a:extLst>
            <a:ext uri="{FF2B5EF4-FFF2-40B4-BE49-F238E27FC236}">
              <a16:creationId xmlns:a16="http://schemas.microsoft.com/office/drawing/2014/main" id="{00000000-0008-0000-0100-000027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32" name="Text Box 11">
          <a:extLst>
            <a:ext uri="{FF2B5EF4-FFF2-40B4-BE49-F238E27FC236}">
              <a16:creationId xmlns:a16="http://schemas.microsoft.com/office/drawing/2014/main" id="{00000000-0008-0000-0100-000028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33" name="Text Box 8">
          <a:extLst>
            <a:ext uri="{FF2B5EF4-FFF2-40B4-BE49-F238E27FC236}">
              <a16:creationId xmlns:a16="http://schemas.microsoft.com/office/drawing/2014/main" id="{00000000-0008-0000-0100-000029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34" name="Text Box 9">
          <a:extLst>
            <a:ext uri="{FF2B5EF4-FFF2-40B4-BE49-F238E27FC236}">
              <a16:creationId xmlns:a16="http://schemas.microsoft.com/office/drawing/2014/main" id="{00000000-0008-0000-0100-00002A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35" name="Text Box 11">
          <a:extLst>
            <a:ext uri="{FF2B5EF4-FFF2-40B4-BE49-F238E27FC236}">
              <a16:creationId xmlns:a16="http://schemas.microsoft.com/office/drawing/2014/main" id="{00000000-0008-0000-0100-00002B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36" name="Text Box 8">
          <a:extLst>
            <a:ext uri="{FF2B5EF4-FFF2-40B4-BE49-F238E27FC236}">
              <a16:creationId xmlns:a16="http://schemas.microsoft.com/office/drawing/2014/main" id="{00000000-0008-0000-0100-00002C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37" name="Text Box 9">
          <a:extLst>
            <a:ext uri="{FF2B5EF4-FFF2-40B4-BE49-F238E27FC236}">
              <a16:creationId xmlns:a16="http://schemas.microsoft.com/office/drawing/2014/main" id="{00000000-0008-0000-0100-00002D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38" name="Text Box 11">
          <a:extLst>
            <a:ext uri="{FF2B5EF4-FFF2-40B4-BE49-F238E27FC236}">
              <a16:creationId xmlns:a16="http://schemas.microsoft.com/office/drawing/2014/main" id="{00000000-0008-0000-0100-00002E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39" name="Text Box 8">
          <a:extLst>
            <a:ext uri="{FF2B5EF4-FFF2-40B4-BE49-F238E27FC236}">
              <a16:creationId xmlns:a16="http://schemas.microsoft.com/office/drawing/2014/main" id="{00000000-0008-0000-0100-00002F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40" name="Text Box 9">
          <a:extLst>
            <a:ext uri="{FF2B5EF4-FFF2-40B4-BE49-F238E27FC236}">
              <a16:creationId xmlns:a16="http://schemas.microsoft.com/office/drawing/2014/main" id="{00000000-0008-0000-0100-000030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41" name="Text Box 11">
          <a:extLst>
            <a:ext uri="{FF2B5EF4-FFF2-40B4-BE49-F238E27FC236}">
              <a16:creationId xmlns:a16="http://schemas.microsoft.com/office/drawing/2014/main" id="{00000000-0008-0000-0100-000031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42" name="Text Box 8">
          <a:extLst>
            <a:ext uri="{FF2B5EF4-FFF2-40B4-BE49-F238E27FC236}">
              <a16:creationId xmlns:a16="http://schemas.microsoft.com/office/drawing/2014/main" id="{00000000-0008-0000-0100-000032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43" name="Text Box 9">
          <a:extLst>
            <a:ext uri="{FF2B5EF4-FFF2-40B4-BE49-F238E27FC236}">
              <a16:creationId xmlns:a16="http://schemas.microsoft.com/office/drawing/2014/main" id="{00000000-0008-0000-0100-000033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44" name="Text Box 11">
          <a:extLst>
            <a:ext uri="{FF2B5EF4-FFF2-40B4-BE49-F238E27FC236}">
              <a16:creationId xmlns:a16="http://schemas.microsoft.com/office/drawing/2014/main" id="{00000000-0008-0000-0100-000034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45" name="Text Box 8">
          <a:extLst>
            <a:ext uri="{FF2B5EF4-FFF2-40B4-BE49-F238E27FC236}">
              <a16:creationId xmlns:a16="http://schemas.microsoft.com/office/drawing/2014/main" id="{00000000-0008-0000-0100-000035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46" name="Text Box 9">
          <a:extLst>
            <a:ext uri="{FF2B5EF4-FFF2-40B4-BE49-F238E27FC236}">
              <a16:creationId xmlns:a16="http://schemas.microsoft.com/office/drawing/2014/main" id="{00000000-0008-0000-0100-00003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47" name="Text Box 11">
          <a:extLst>
            <a:ext uri="{FF2B5EF4-FFF2-40B4-BE49-F238E27FC236}">
              <a16:creationId xmlns:a16="http://schemas.microsoft.com/office/drawing/2014/main" id="{00000000-0008-0000-0100-000037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48" name="Text Box 8">
          <a:extLst>
            <a:ext uri="{FF2B5EF4-FFF2-40B4-BE49-F238E27FC236}">
              <a16:creationId xmlns:a16="http://schemas.microsoft.com/office/drawing/2014/main" id="{00000000-0008-0000-0100-000038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49" name="Text Box 9">
          <a:extLst>
            <a:ext uri="{FF2B5EF4-FFF2-40B4-BE49-F238E27FC236}">
              <a16:creationId xmlns:a16="http://schemas.microsoft.com/office/drawing/2014/main" id="{00000000-0008-0000-0100-000039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50" name="Text Box 11">
          <a:extLst>
            <a:ext uri="{FF2B5EF4-FFF2-40B4-BE49-F238E27FC236}">
              <a16:creationId xmlns:a16="http://schemas.microsoft.com/office/drawing/2014/main" id="{00000000-0008-0000-0100-00003A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51" name="Text Box 8">
          <a:extLst>
            <a:ext uri="{FF2B5EF4-FFF2-40B4-BE49-F238E27FC236}">
              <a16:creationId xmlns:a16="http://schemas.microsoft.com/office/drawing/2014/main" id="{00000000-0008-0000-0100-00003B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52" name="Text Box 9">
          <a:extLst>
            <a:ext uri="{FF2B5EF4-FFF2-40B4-BE49-F238E27FC236}">
              <a16:creationId xmlns:a16="http://schemas.microsoft.com/office/drawing/2014/main" id="{00000000-0008-0000-0100-00003C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53" name="Text Box 11">
          <a:extLst>
            <a:ext uri="{FF2B5EF4-FFF2-40B4-BE49-F238E27FC236}">
              <a16:creationId xmlns:a16="http://schemas.microsoft.com/office/drawing/2014/main" id="{00000000-0008-0000-0100-00003D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54" name="Text Box 8">
          <a:extLst>
            <a:ext uri="{FF2B5EF4-FFF2-40B4-BE49-F238E27FC236}">
              <a16:creationId xmlns:a16="http://schemas.microsoft.com/office/drawing/2014/main" id="{00000000-0008-0000-0100-00003E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55" name="Text Box 9">
          <a:extLst>
            <a:ext uri="{FF2B5EF4-FFF2-40B4-BE49-F238E27FC236}">
              <a16:creationId xmlns:a16="http://schemas.microsoft.com/office/drawing/2014/main" id="{00000000-0008-0000-0100-00003F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56" name="Text Box 11">
          <a:extLst>
            <a:ext uri="{FF2B5EF4-FFF2-40B4-BE49-F238E27FC236}">
              <a16:creationId xmlns:a16="http://schemas.microsoft.com/office/drawing/2014/main" id="{00000000-0008-0000-0100-000040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57" name="Text Box 8">
          <a:extLst>
            <a:ext uri="{FF2B5EF4-FFF2-40B4-BE49-F238E27FC236}">
              <a16:creationId xmlns:a16="http://schemas.microsoft.com/office/drawing/2014/main" id="{00000000-0008-0000-0100-000041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58" name="Text Box 9">
          <a:extLst>
            <a:ext uri="{FF2B5EF4-FFF2-40B4-BE49-F238E27FC236}">
              <a16:creationId xmlns:a16="http://schemas.microsoft.com/office/drawing/2014/main" id="{00000000-0008-0000-0100-000042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59" name="Text Box 11">
          <a:extLst>
            <a:ext uri="{FF2B5EF4-FFF2-40B4-BE49-F238E27FC236}">
              <a16:creationId xmlns:a16="http://schemas.microsoft.com/office/drawing/2014/main" id="{00000000-0008-0000-0100-000043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60" name="Text Box 8">
          <a:extLst>
            <a:ext uri="{FF2B5EF4-FFF2-40B4-BE49-F238E27FC236}">
              <a16:creationId xmlns:a16="http://schemas.microsoft.com/office/drawing/2014/main" id="{00000000-0008-0000-0100-000044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61" name="Text Box 9">
          <a:extLst>
            <a:ext uri="{FF2B5EF4-FFF2-40B4-BE49-F238E27FC236}">
              <a16:creationId xmlns:a16="http://schemas.microsoft.com/office/drawing/2014/main" id="{00000000-0008-0000-0100-000045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62" name="Text Box 11">
          <a:extLst>
            <a:ext uri="{FF2B5EF4-FFF2-40B4-BE49-F238E27FC236}">
              <a16:creationId xmlns:a16="http://schemas.microsoft.com/office/drawing/2014/main" id="{00000000-0008-0000-0100-00004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59463" name="Text Box 8">
          <a:extLst>
            <a:ext uri="{FF2B5EF4-FFF2-40B4-BE49-F238E27FC236}">
              <a16:creationId xmlns:a16="http://schemas.microsoft.com/office/drawing/2014/main" id="{00000000-0008-0000-0100-000047E80000}"/>
            </a:ext>
          </a:extLst>
        </xdr:cNvPr>
        <xdr:cNvSpPr txBox="1">
          <a:spLocks noChangeArrowheads="1"/>
        </xdr:cNvSpPr>
      </xdr:nvSpPr>
      <xdr:spPr bwMode="auto">
        <a:xfrm>
          <a:off x="40386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59464" name="Text Box 9">
          <a:extLst>
            <a:ext uri="{FF2B5EF4-FFF2-40B4-BE49-F238E27FC236}">
              <a16:creationId xmlns:a16="http://schemas.microsoft.com/office/drawing/2014/main" id="{00000000-0008-0000-0100-000048E80000}"/>
            </a:ext>
          </a:extLst>
        </xdr:cNvPr>
        <xdr:cNvSpPr txBox="1">
          <a:spLocks noChangeArrowheads="1"/>
        </xdr:cNvSpPr>
      </xdr:nvSpPr>
      <xdr:spPr bwMode="auto">
        <a:xfrm>
          <a:off x="27432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65" name="Text Box 11">
          <a:extLst>
            <a:ext uri="{FF2B5EF4-FFF2-40B4-BE49-F238E27FC236}">
              <a16:creationId xmlns:a16="http://schemas.microsoft.com/office/drawing/2014/main" id="{00000000-0008-0000-0100-000049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66" name="Text Box 8">
          <a:extLst>
            <a:ext uri="{FF2B5EF4-FFF2-40B4-BE49-F238E27FC236}">
              <a16:creationId xmlns:a16="http://schemas.microsoft.com/office/drawing/2014/main" id="{00000000-0008-0000-0100-00004A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67" name="Text Box 9">
          <a:extLst>
            <a:ext uri="{FF2B5EF4-FFF2-40B4-BE49-F238E27FC236}">
              <a16:creationId xmlns:a16="http://schemas.microsoft.com/office/drawing/2014/main" id="{00000000-0008-0000-0100-00004B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68" name="Text Box 11">
          <a:extLst>
            <a:ext uri="{FF2B5EF4-FFF2-40B4-BE49-F238E27FC236}">
              <a16:creationId xmlns:a16="http://schemas.microsoft.com/office/drawing/2014/main" id="{00000000-0008-0000-0100-00004C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59469" name="Text Box 8">
          <a:extLst>
            <a:ext uri="{FF2B5EF4-FFF2-40B4-BE49-F238E27FC236}">
              <a16:creationId xmlns:a16="http://schemas.microsoft.com/office/drawing/2014/main" id="{00000000-0008-0000-0100-00004DE80000}"/>
            </a:ext>
          </a:extLst>
        </xdr:cNvPr>
        <xdr:cNvSpPr txBox="1">
          <a:spLocks noChangeArrowheads="1"/>
        </xdr:cNvSpPr>
      </xdr:nvSpPr>
      <xdr:spPr bwMode="auto">
        <a:xfrm>
          <a:off x="342900" y="63246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59470" name="Text Box 9">
          <a:extLst>
            <a:ext uri="{FF2B5EF4-FFF2-40B4-BE49-F238E27FC236}">
              <a16:creationId xmlns:a16="http://schemas.microsoft.com/office/drawing/2014/main" id="{00000000-0008-0000-0100-00004EE80000}"/>
            </a:ext>
          </a:extLst>
        </xdr:cNvPr>
        <xdr:cNvSpPr txBox="1">
          <a:spLocks noChangeArrowheads="1"/>
        </xdr:cNvSpPr>
      </xdr:nvSpPr>
      <xdr:spPr bwMode="auto">
        <a:xfrm>
          <a:off x="342900" y="63246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59471" name="Text Box 11">
          <a:extLst>
            <a:ext uri="{FF2B5EF4-FFF2-40B4-BE49-F238E27FC236}">
              <a16:creationId xmlns:a16="http://schemas.microsoft.com/office/drawing/2014/main" id="{00000000-0008-0000-0100-00004FE80000}"/>
            </a:ext>
          </a:extLst>
        </xdr:cNvPr>
        <xdr:cNvSpPr txBox="1">
          <a:spLocks noChangeArrowheads="1"/>
        </xdr:cNvSpPr>
      </xdr:nvSpPr>
      <xdr:spPr bwMode="auto">
        <a:xfrm>
          <a:off x="342900" y="63246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72" name="Text Box 8">
          <a:extLst>
            <a:ext uri="{FF2B5EF4-FFF2-40B4-BE49-F238E27FC236}">
              <a16:creationId xmlns:a16="http://schemas.microsoft.com/office/drawing/2014/main" id="{00000000-0008-0000-0100-000050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73" name="Text Box 9">
          <a:extLst>
            <a:ext uri="{FF2B5EF4-FFF2-40B4-BE49-F238E27FC236}">
              <a16:creationId xmlns:a16="http://schemas.microsoft.com/office/drawing/2014/main" id="{00000000-0008-0000-0100-000051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74" name="Text Box 11">
          <a:extLst>
            <a:ext uri="{FF2B5EF4-FFF2-40B4-BE49-F238E27FC236}">
              <a16:creationId xmlns:a16="http://schemas.microsoft.com/office/drawing/2014/main" id="{00000000-0008-0000-0100-000052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59475" name="Text Box 8">
          <a:extLst>
            <a:ext uri="{FF2B5EF4-FFF2-40B4-BE49-F238E27FC236}">
              <a16:creationId xmlns:a16="http://schemas.microsoft.com/office/drawing/2014/main" id="{00000000-0008-0000-0100-000053E80000}"/>
            </a:ext>
          </a:extLst>
        </xdr:cNvPr>
        <xdr:cNvSpPr txBox="1">
          <a:spLocks noChangeArrowheads="1"/>
        </xdr:cNvSpPr>
      </xdr:nvSpPr>
      <xdr:spPr bwMode="auto">
        <a:xfrm>
          <a:off x="342900" y="63246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59476" name="Text Box 9">
          <a:extLst>
            <a:ext uri="{FF2B5EF4-FFF2-40B4-BE49-F238E27FC236}">
              <a16:creationId xmlns:a16="http://schemas.microsoft.com/office/drawing/2014/main" id="{00000000-0008-0000-0100-000054E80000}"/>
            </a:ext>
          </a:extLst>
        </xdr:cNvPr>
        <xdr:cNvSpPr txBox="1">
          <a:spLocks noChangeArrowheads="1"/>
        </xdr:cNvSpPr>
      </xdr:nvSpPr>
      <xdr:spPr bwMode="auto">
        <a:xfrm>
          <a:off x="342900" y="63246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59477" name="Text Box 11">
          <a:extLst>
            <a:ext uri="{FF2B5EF4-FFF2-40B4-BE49-F238E27FC236}">
              <a16:creationId xmlns:a16="http://schemas.microsoft.com/office/drawing/2014/main" id="{00000000-0008-0000-0100-000055E80000}"/>
            </a:ext>
          </a:extLst>
        </xdr:cNvPr>
        <xdr:cNvSpPr txBox="1">
          <a:spLocks noChangeArrowheads="1"/>
        </xdr:cNvSpPr>
      </xdr:nvSpPr>
      <xdr:spPr bwMode="auto">
        <a:xfrm>
          <a:off x="342900" y="63246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78" name="Text Box 8">
          <a:extLst>
            <a:ext uri="{FF2B5EF4-FFF2-40B4-BE49-F238E27FC236}">
              <a16:creationId xmlns:a16="http://schemas.microsoft.com/office/drawing/2014/main" id="{00000000-0008-0000-0100-00005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79" name="Text Box 9">
          <a:extLst>
            <a:ext uri="{FF2B5EF4-FFF2-40B4-BE49-F238E27FC236}">
              <a16:creationId xmlns:a16="http://schemas.microsoft.com/office/drawing/2014/main" id="{00000000-0008-0000-0100-000057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80" name="Text Box 11">
          <a:extLst>
            <a:ext uri="{FF2B5EF4-FFF2-40B4-BE49-F238E27FC236}">
              <a16:creationId xmlns:a16="http://schemas.microsoft.com/office/drawing/2014/main" id="{00000000-0008-0000-0100-000058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59481" name="Text Box 8">
          <a:extLst>
            <a:ext uri="{FF2B5EF4-FFF2-40B4-BE49-F238E27FC236}">
              <a16:creationId xmlns:a16="http://schemas.microsoft.com/office/drawing/2014/main" id="{00000000-0008-0000-0100-000059E80000}"/>
            </a:ext>
          </a:extLst>
        </xdr:cNvPr>
        <xdr:cNvSpPr txBox="1">
          <a:spLocks noChangeArrowheads="1"/>
        </xdr:cNvSpPr>
      </xdr:nvSpPr>
      <xdr:spPr bwMode="auto">
        <a:xfrm>
          <a:off x="40386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695325</xdr:rowOff>
    </xdr:to>
    <xdr:sp macro="" textlink="">
      <xdr:nvSpPr>
        <xdr:cNvPr id="59482" name="Text Box 11">
          <a:extLst>
            <a:ext uri="{FF2B5EF4-FFF2-40B4-BE49-F238E27FC236}">
              <a16:creationId xmlns:a16="http://schemas.microsoft.com/office/drawing/2014/main" id="{00000000-0008-0000-0100-00005AE80000}"/>
            </a:ext>
          </a:extLst>
        </xdr:cNvPr>
        <xdr:cNvSpPr txBox="1">
          <a:spLocks noChangeArrowheads="1"/>
        </xdr:cNvSpPr>
      </xdr:nvSpPr>
      <xdr:spPr bwMode="auto">
        <a:xfrm>
          <a:off x="312420" y="6324600"/>
          <a:ext cx="68580" cy="2072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83" name="Text Box 11">
          <a:extLst>
            <a:ext uri="{FF2B5EF4-FFF2-40B4-BE49-F238E27FC236}">
              <a16:creationId xmlns:a16="http://schemas.microsoft.com/office/drawing/2014/main" id="{00000000-0008-0000-0100-00005B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84" name="Text Box 11">
          <a:extLst>
            <a:ext uri="{FF2B5EF4-FFF2-40B4-BE49-F238E27FC236}">
              <a16:creationId xmlns:a16="http://schemas.microsoft.com/office/drawing/2014/main" id="{00000000-0008-0000-0100-00005C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85" name="Text Box 11">
          <a:extLst>
            <a:ext uri="{FF2B5EF4-FFF2-40B4-BE49-F238E27FC236}">
              <a16:creationId xmlns:a16="http://schemas.microsoft.com/office/drawing/2014/main" id="{00000000-0008-0000-0100-00005D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86" name="Text Box 11">
          <a:extLst>
            <a:ext uri="{FF2B5EF4-FFF2-40B4-BE49-F238E27FC236}">
              <a16:creationId xmlns:a16="http://schemas.microsoft.com/office/drawing/2014/main" id="{00000000-0008-0000-0100-00005E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87" name="Text Box 11">
          <a:extLst>
            <a:ext uri="{FF2B5EF4-FFF2-40B4-BE49-F238E27FC236}">
              <a16:creationId xmlns:a16="http://schemas.microsoft.com/office/drawing/2014/main" id="{00000000-0008-0000-0100-00005F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88" name="Text Box 11">
          <a:extLst>
            <a:ext uri="{FF2B5EF4-FFF2-40B4-BE49-F238E27FC236}">
              <a16:creationId xmlns:a16="http://schemas.microsoft.com/office/drawing/2014/main" id="{00000000-0008-0000-0100-000060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89" name="Text Box 11">
          <a:extLst>
            <a:ext uri="{FF2B5EF4-FFF2-40B4-BE49-F238E27FC236}">
              <a16:creationId xmlns:a16="http://schemas.microsoft.com/office/drawing/2014/main" id="{00000000-0008-0000-0100-000061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490" name="Text Box 11">
          <a:extLst>
            <a:ext uri="{FF2B5EF4-FFF2-40B4-BE49-F238E27FC236}">
              <a16:creationId xmlns:a16="http://schemas.microsoft.com/office/drawing/2014/main" id="{00000000-0008-0000-0100-000062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59491" name="Text Box 8">
          <a:extLst>
            <a:ext uri="{FF2B5EF4-FFF2-40B4-BE49-F238E27FC236}">
              <a16:creationId xmlns:a16="http://schemas.microsoft.com/office/drawing/2014/main" id="{00000000-0008-0000-0100-000063E80000}"/>
            </a:ext>
          </a:extLst>
        </xdr:cNvPr>
        <xdr:cNvSpPr txBox="1">
          <a:spLocks noChangeArrowheads="1"/>
        </xdr:cNvSpPr>
      </xdr:nvSpPr>
      <xdr:spPr bwMode="auto">
        <a:xfrm>
          <a:off x="40386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695325</xdr:rowOff>
    </xdr:to>
    <xdr:sp macro="" textlink="">
      <xdr:nvSpPr>
        <xdr:cNvPr id="59492" name="Text Box 11">
          <a:extLst>
            <a:ext uri="{FF2B5EF4-FFF2-40B4-BE49-F238E27FC236}">
              <a16:creationId xmlns:a16="http://schemas.microsoft.com/office/drawing/2014/main" id="{00000000-0008-0000-0100-000064E80000}"/>
            </a:ext>
          </a:extLst>
        </xdr:cNvPr>
        <xdr:cNvSpPr txBox="1">
          <a:spLocks noChangeArrowheads="1"/>
        </xdr:cNvSpPr>
      </xdr:nvSpPr>
      <xdr:spPr bwMode="auto">
        <a:xfrm>
          <a:off x="312420" y="6324600"/>
          <a:ext cx="68580" cy="2072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93" name="Text Box 8">
          <a:extLst>
            <a:ext uri="{FF2B5EF4-FFF2-40B4-BE49-F238E27FC236}">
              <a16:creationId xmlns:a16="http://schemas.microsoft.com/office/drawing/2014/main" id="{00000000-0008-0000-0100-000065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94" name="Text Box 9">
          <a:extLst>
            <a:ext uri="{FF2B5EF4-FFF2-40B4-BE49-F238E27FC236}">
              <a16:creationId xmlns:a16="http://schemas.microsoft.com/office/drawing/2014/main" id="{00000000-0008-0000-0100-00006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95" name="Text Box 11">
          <a:extLst>
            <a:ext uri="{FF2B5EF4-FFF2-40B4-BE49-F238E27FC236}">
              <a16:creationId xmlns:a16="http://schemas.microsoft.com/office/drawing/2014/main" id="{00000000-0008-0000-0100-000067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96" name="Text Box 8">
          <a:extLst>
            <a:ext uri="{FF2B5EF4-FFF2-40B4-BE49-F238E27FC236}">
              <a16:creationId xmlns:a16="http://schemas.microsoft.com/office/drawing/2014/main" id="{00000000-0008-0000-0100-000068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97" name="Text Box 9">
          <a:extLst>
            <a:ext uri="{FF2B5EF4-FFF2-40B4-BE49-F238E27FC236}">
              <a16:creationId xmlns:a16="http://schemas.microsoft.com/office/drawing/2014/main" id="{00000000-0008-0000-0100-000069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98" name="Text Box 11">
          <a:extLst>
            <a:ext uri="{FF2B5EF4-FFF2-40B4-BE49-F238E27FC236}">
              <a16:creationId xmlns:a16="http://schemas.microsoft.com/office/drawing/2014/main" id="{00000000-0008-0000-0100-00006A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499" name="Text Box 8">
          <a:extLst>
            <a:ext uri="{FF2B5EF4-FFF2-40B4-BE49-F238E27FC236}">
              <a16:creationId xmlns:a16="http://schemas.microsoft.com/office/drawing/2014/main" id="{00000000-0008-0000-0100-00006B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00" name="Text Box 9">
          <a:extLst>
            <a:ext uri="{FF2B5EF4-FFF2-40B4-BE49-F238E27FC236}">
              <a16:creationId xmlns:a16="http://schemas.microsoft.com/office/drawing/2014/main" id="{00000000-0008-0000-0100-00006C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01" name="Text Box 11">
          <a:extLst>
            <a:ext uri="{FF2B5EF4-FFF2-40B4-BE49-F238E27FC236}">
              <a16:creationId xmlns:a16="http://schemas.microsoft.com/office/drawing/2014/main" id="{00000000-0008-0000-0100-00006D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02" name="Text Box 8">
          <a:extLst>
            <a:ext uri="{FF2B5EF4-FFF2-40B4-BE49-F238E27FC236}">
              <a16:creationId xmlns:a16="http://schemas.microsoft.com/office/drawing/2014/main" id="{00000000-0008-0000-0100-00006E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03" name="Text Box 9">
          <a:extLst>
            <a:ext uri="{FF2B5EF4-FFF2-40B4-BE49-F238E27FC236}">
              <a16:creationId xmlns:a16="http://schemas.microsoft.com/office/drawing/2014/main" id="{00000000-0008-0000-0100-00006F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04" name="Text Box 11">
          <a:extLst>
            <a:ext uri="{FF2B5EF4-FFF2-40B4-BE49-F238E27FC236}">
              <a16:creationId xmlns:a16="http://schemas.microsoft.com/office/drawing/2014/main" id="{00000000-0008-0000-0100-000070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05" name="Text Box 8">
          <a:extLst>
            <a:ext uri="{FF2B5EF4-FFF2-40B4-BE49-F238E27FC236}">
              <a16:creationId xmlns:a16="http://schemas.microsoft.com/office/drawing/2014/main" id="{00000000-0008-0000-0100-000071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06" name="Text Box 9">
          <a:extLst>
            <a:ext uri="{FF2B5EF4-FFF2-40B4-BE49-F238E27FC236}">
              <a16:creationId xmlns:a16="http://schemas.microsoft.com/office/drawing/2014/main" id="{00000000-0008-0000-0100-000072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07" name="Text Box 11">
          <a:extLst>
            <a:ext uri="{FF2B5EF4-FFF2-40B4-BE49-F238E27FC236}">
              <a16:creationId xmlns:a16="http://schemas.microsoft.com/office/drawing/2014/main" id="{00000000-0008-0000-0100-000073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08" name="Text Box 8">
          <a:extLst>
            <a:ext uri="{FF2B5EF4-FFF2-40B4-BE49-F238E27FC236}">
              <a16:creationId xmlns:a16="http://schemas.microsoft.com/office/drawing/2014/main" id="{00000000-0008-0000-0100-000074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09" name="Text Box 9">
          <a:extLst>
            <a:ext uri="{FF2B5EF4-FFF2-40B4-BE49-F238E27FC236}">
              <a16:creationId xmlns:a16="http://schemas.microsoft.com/office/drawing/2014/main" id="{00000000-0008-0000-0100-000075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10" name="Text Box 11">
          <a:extLst>
            <a:ext uri="{FF2B5EF4-FFF2-40B4-BE49-F238E27FC236}">
              <a16:creationId xmlns:a16="http://schemas.microsoft.com/office/drawing/2014/main" id="{00000000-0008-0000-0100-00007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11" name="Text Box 11">
          <a:extLst>
            <a:ext uri="{FF2B5EF4-FFF2-40B4-BE49-F238E27FC236}">
              <a16:creationId xmlns:a16="http://schemas.microsoft.com/office/drawing/2014/main" id="{00000000-0008-0000-0100-000077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12" name="Text Box 9">
          <a:extLst>
            <a:ext uri="{FF2B5EF4-FFF2-40B4-BE49-F238E27FC236}">
              <a16:creationId xmlns:a16="http://schemas.microsoft.com/office/drawing/2014/main" id="{00000000-0008-0000-0100-000078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13" name="Text Box 11">
          <a:extLst>
            <a:ext uri="{FF2B5EF4-FFF2-40B4-BE49-F238E27FC236}">
              <a16:creationId xmlns:a16="http://schemas.microsoft.com/office/drawing/2014/main" id="{00000000-0008-0000-0100-000079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14" name="Text Box 8">
          <a:extLst>
            <a:ext uri="{FF2B5EF4-FFF2-40B4-BE49-F238E27FC236}">
              <a16:creationId xmlns:a16="http://schemas.microsoft.com/office/drawing/2014/main" id="{00000000-0008-0000-0100-00007A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15" name="Text Box 9">
          <a:extLst>
            <a:ext uri="{FF2B5EF4-FFF2-40B4-BE49-F238E27FC236}">
              <a16:creationId xmlns:a16="http://schemas.microsoft.com/office/drawing/2014/main" id="{00000000-0008-0000-0100-00007B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16" name="Text Box 11">
          <a:extLst>
            <a:ext uri="{FF2B5EF4-FFF2-40B4-BE49-F238E27FC236}">
              <a16:creationId xmlns:a16="http://schemas.microsoft.com/office/drawing/2014/main" id="{00000000-0008-0000-0100-00007C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17" name="Text Box 8">
          <a:extLst>
            <a:ext uri="{FF2B5EF4-FFF2-40B4-BE49-F238E27FC236}">
              <a16:creationId xmlns:a16="http://schemas.microsoft.com/office/drawing/2014/main" id="{00000000-0008-0000-0100-00007D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18" name="Text Box 9">
          <a:extLst>
            <a:ext uri="{FF2B5EF4-FFF2-40B4-BE49-F238E27FC236}">
              <a16:creationId xmlns:a16="http://schemas.microsoft.com/office/drawing/2014/main" id="{00000000-0008-0000-0100-00007E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19" name="Text Box 11">
          <a:extLst>
            <a:ext uri="{FF2B5EF4-FFF2-40B4-BE49-F238E27FC236}">
              <a16:creationId xmlns:a16="http://schemas.microsoft.com/office/drawing/2014/main" id="{00000000-0008-0000-0100-00007F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20" name="Text Box 8">
          <a:extLst>
            <a:ext uri="{FF2B5EF4-FFF2-40B4-BE49-F238E27FC236}">
              <a16:creationId xmlns:a16="http://schemas.microsoft.com/office/drawing/2014/main" id="{00000000-0008-0000-0100-000080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21" name="Text Box 9">
          <a:extLst>
            <a:ext uri="{FF2B5EF4-FFF2-40B4-BE49-F238E27FC236}">
              <a16:creationId xmlns:a16="http://schemas.microsoft.com/office/drawing/2014/main" id="{00000000-0008-0000-0100-000081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22" name="Text Box 11">
          <a:extLst>
            <a:ext uri="{FF2B5EF4-FFF2-40B4-BE49-F238E27FC236}">
              <a16:creationId xmlns:a16="http://schemas.microsoft.com/office/drawing/2014/main" id="{00000000-0008-0000-0100-000082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23" name="Text Box 8">
          <a:extLst>
            <a:ext uri="{FF2B5EF4-FFF2-40B4-BE49-F238E27FC236}">
              <a16:creationId xmlns:a16="http://schemas.microsoft.com/office/drawing/2014/main" id="{00000000-0008-0000-0100-000083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24" name="Text Box 9">
          <a:extLst>
            <a:ext uri="{FF2B5EF4-FFF2-40B4-BE49-F238E27FC236}">
              <a16:creationId xmlns:a16="http://schemas.microsoft.com/office/drawing/2014/main" id="{00000000-0008-0000-0100-000084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25" name="Text Box 11">
          <a:extLst>
            <a:ext uri="{FF2B5EF4-FFF2-40B4-BE49-F238E27FC236}">
              <a16:creationId xmlns:a16="http://schemas.microsoft.com/office/drawing/2014/main" id="{00000000-0008-0000-0100-000085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26" name="Text Box 8">
          <a:extLst>
            <a:ext uri="{FF2B5EF4-FFF2-40B4-BE49-F238E27FC236}">
              <a16:creationId xmlns:a16="http://schemas.microsoft.com/office/drawing/2014/main" id="{00000000-0008-0000-0100-00008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27" name="Text Box 9">
          <a:extLst>
            <a:ext uri="{FF2B5EF4-FFF2-40B4-BE49-F238E27FC236}">
              <a16:creationId xmlns:a16="http://schemas.microsoft.com/office/drawing/2014/main" id="{00000000-0008-0000-0100-000087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28" name="Text Box 11">
          <a:extLst>
            <a:ext uri="{FF2B5EF4-FFF2-40B4-BE49-F238E27FC236}">
              <a16:creationId xmlns:a16="http://schemas.microsoft.com/office/drawing/2014/main" id="{00000000-0008-0000-0100-000088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29" name="Text Box 8">
          <a:extLst>
            <a:ext uri="{FF2B5EF4-FFF2-40B4-BE49-F238E27FC236}">
              <a16:creationId xmlns:a16="http://schemas.microsoft.com/office/drawing/2014/main" id="{00000000-0008-0000-0100-000089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30" name="Text Box 9">
          <a:extLst>
            <a:ext uri="{FF2B5EF4-FFF2-40B4-BE49-F238E27FC236}">
              <a16:creationId xmlns:a16="http://schemas.microsoft.com/office/drawing/2014/main" id="{00000000-0008-0000-0100-00008A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31" name="Text Box 11">
          <a:extLst>
            <a:ext uri="{FF2B5EF4-FFF2-40B4-BE49-F238E27FC236}">
              <a16:creationId xmlns:a16="http://schemas.microsoft.com/office/drawing/2014/main" id="{00000000-0008-0000-0100-00008B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32" name="Text Box 8">
          <a:extLst>
            <a:ext uri="{FF2B5EF4-FFF2-40B4-BE49-F238E27FC236}">
              <a16:creationId xmlns:a16="http://schemas.microsoft.com/office/drawing/2014/main" id="{00000000-0008-0000-0100-00008C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33" name="Text Box 9">
          <a:extLst>
            <a:ext uri="{FF2B5EF4-FFF2-40B4-BE49-F238E27FC236}">
              <a16:creationId xmlns:a16="http://schemas.microsoft.com/office/drawing/2014/main" id="{00000000-0008-0000-0100-00008D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34" name="Text Box 11">
          <a:extLst>
            <a:ext uri="{FF2B5EF4-FFF2-40B4-BE49-F238E27FC236}">
              <a16:creationId xmlns:a16="http://schemas.microsoft.com/office/drawing/2014/main" id="{00000000-0008-0000-0100-00008E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35" name="Text Box 8">
          <a:extLst>
            <a:ext uri="{FF2B5EF4-FFF2-40B4-BE49-F238E27FC236}">
              <a16:creationId xmlns:a16="http://schemas.microsoft.com/office/drawing/2014/main" id="{00000000-0008-0000-0100-00008F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36" name="Text Box 9">
          <a:extLst>
            <a:ext uri="{FF2B5EF4-FFF2-40B4-BE49-F238E27FC236}">
              <a16:creationId xmlns:a16="http://schemas.microsoft.com/office/drawing/2014/main" id="{00000000-0008-0000-0100-000090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37" name="Text Box 11">
          <a:extLst>
            <a:ext uri="{FF2B5EF4-FFF2-40B4-BE49-F238E27FC236}">
              <a16:creationId xmlns:a16="http://schemas.microsoft.com/office/drawing/2014/main" id="{00000000-0008-0000-0100-000091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38" name="Text Box 8">
          <a:extLst>
            <a:ext uri="{FF2B5EF4-FFF2-40B4-BE49-F238E27FC236}">
              <a16:creationId xmlns:a16="http://schemas.microsoft.com/office/drawing/2014/main" id="{00000000-0008-0000-0100-000092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39" name="Text Box 9">
          <a:extLst>
            <a:ext uri="{FF2B5EF4-FFF2-40B4-BE49-F238E27FC236}">
              <a16:creationId xmlns:a16="http://schemas.microsoft.com/office/drawing/2014/main" id="{00000000-0008-0000-0100-000093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40" name="Text Box 11">
          <a:extLst>
            <a:ext uri="{FF2B5EF4-FFF2-40B4-BE49-F238E27FC236}">
              <a16:creationId xmlns:a16="http://schemas.microsoft.com/office/drawing/2014/main" id="{00000000-0008-0000-0100-000094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41" name="Text Box 8">
          <a:extLst>
            <a:ext uri="{FF2B5EF4-FFF2-40B4-BE49-F238E27FC236}">
              <a16:creationId xmlns:a16="http://schemas.microsoft.com/office/drawing/2014/main" id="{00000000-0008-0000-0100-000095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42" name="Text Box 9">
          <a:extLst>
            <a:ext uri="{FF2B5EF4-FFF2-40B4-BE49-F238E27FC236}">
              <a16:creationId xmlns:a16="http://schemas.microsoft.com/office/drawing/2014/main" id="{00000000-0008-0000-0100-00009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43" name="Text Box 11">
          <a:extLst>
            <a:ext uri="{FF2B5EF4-FFF2-40B4-BE49-F238E27FC236}">
              <a16:creationId xmlns:a16="http://schemas.microsoft.com/office/drawing/2014/main" id="{00000000-0008-0000-0100-000097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44" name="Text Box 8">
          <a:extLst>
            <a:ext uri="{FF2B5EF4-FFF2-40B4-BE49-F238E27FC236}">
              <a16:creationId xmlns:a16="http://schemas.microsoft.com/office/drawing/2014/main" id="{00000000-0008-0000-0100-000098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45" name="Text Box 9">
          <a:extLst>
            <a:ext uri="{FF2B5EF4-FFF2-40B4-BE49-F238E27FC236}">
              <a16:creationId xmlns:a16="http://schemas.microsoft.com/office/drawing/2014/main" id="{00000000-0008-0000-0100-000099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46" name="Text Box 11">
          <a:extLst>
            <a:ext uri="{FF2B5EF4-FFF2-40B4-BE49-F238E27FC236}">
              <a16:creationId xmlns:a16="http://schemas.microsoft.com/office/drawing/2014/main" id="{00000000-0008-0000-0100-00009A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59547" name="Text Box 8">
          <a:extLst>
            <a:ext uri="{FF2B5EF4-FFF2-40B4-BE49-F238E27FC236}">
              <a16:creationId xmlns:a16="http://schemas.microsoft.com/office/drawing/2014/main" id="{00000000-0008-0000-0100-00009BE80000}"/>
            </a:ext>
          </a:extLst>
        </xdr:cNvPr>
        <xdr:cNvSpPr txBox="1">
          <a:spLocks noChangeArrowheads="1"/>
        </xdr:cNvSpPr>
      </xdr:nvSpPr>
      <xdr:spPr bwMode="auto">
        <a:xfrm>
          <a:off x="40386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59548" name="Text Box 9">
          <a:extLst>
            <a:ext uri="{FF2B5EF4-FFF2-40B4-BE49-F238E27FC236}">
              <a16:creationId xmlns:a16="http://schemas.microsoft.com/office/drawing/2014/main" id="{00000000-0008-0000-0100-00009CE80000}"/>
            </a:ext>
          </a:extLst>
        </xdr:cNvPr>
        <xdr:cNvSpPr txBox="1">
          <a:spLocks noChangeArrowheads="1"/>
        </xdr:cNvSpPr>
      </xdr:nvSpPr>
      <xdr:spPr bwMode="auto">
        <a:xfrm>
          <a:off x="27432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549" name="Text Box 11">
          <a:extLst>
            <a:ext uri="{FF2B5EF4-FFF2-40B4-BE49-F238E27FC236}">
              <a16:creationId xmlns:a16="http://schemas.microsoft.com/office/drawing/2014/main" id="{00000000-0008-0000-0100-00009D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50" name="Text Box 8">
          <a:extLst>
            <a:ext uri="{FF2B5EF4-FFF2-40B4-BE49-F238E27FC236}">
              <a16:creationId xmlns:a16="http://schemas.microsoft.com/office/drawing/2014/main" id="{00000000-0008-0000-0100-00009E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51" name="Text Box 9">
          <a:extLst>
            <a:ext uri="{FF2B5EF4-FFF2-40B4-BE49-F238E27FC236}">
              <a16:creationId xmlns:a16="http://schemas.microsoft.com/office/drawing/2014/main" id="{00000000-0008-0000-0100-00009F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52" name="Text Box 11">
          <a:extLst>
            <a:ext uri="{FF2B5EF4-FFF2-40B4-BE49-F238E27FC236}">
              <a16:creationId xmlns:a16="http://schemas.microsoft.com/office/drawing/2014/main" id="{00000000-0008-0000-0100-0000A0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17</xdr:row>
      <xdr:rowOff>0</xdr:rowOff>
    </xdr:from>
    <xdr:to>
      <xdr:col>1</xdr:col>
      <xdr:colOff>152400</xdr:colOff>
      <xdr:row>17</xdr:row>
      <xdr:rowOff>30480</xdr:rowOff>
    </xdr:to>
    <xdr:sp macro="" textlink="">
      <xdr:nvSpPr>
        <xdr:cNvPr id="59553" name="Text Box 11">
          <a:extLst>
            <a:ext uri="{FF2B5EF4-FFF2-40B4-BE49-F238E27FC236}">
              <a16:creationId xmlns:a16="http://schemas.microsoft.com/office/drawing/2014/main" id="{00000000-0008-0000-0100-0000A1E80000}"/>
            </a:ext>
          </a:extLst>
        </xdr:cNvPr>
        <xdr:cNvSpPr txBox="1">
          <a:spLocks noChangeArrowheads="1"/>
        </xdr:cNvSpPr>
      </xdr:nvSpPr>
      <xdr:spPr bwMode="auto">
        <a:xfrm>
          <a:off x="4191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59554" name="Text Box 8">
          <a:extLst>
            <a:ext uri="{FF2B5EF4-FFF2-40B4-BE49-F238E27FC236}">
              <a16:creationId xmlns:a16="http://schemas.microsoft.com/office/drawing/2014/main" id="{00000000-0008-0000-0100-0000A2E80000}"/>
            </a:ext>
          </a:extLst>
        </xdr:cNvPr>
        <xdr:cNvSpPr txBox="1">
          <a:spLocks noChangeArrowheads="1"/>
        </xdr:cNvSpPr>
      </xdr:nvSpPr>
      <xdr:spPr bwMode="auto">
        <a:xfrm>
          <a:off x="342900" y="6324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59555" name="Text Box 9">
          <a:extLst>
            <a:ext uri="{FF2B5EF4-FFF2-40B4-BE49-F238E27FC236}">
              <a16:creationId xmlns:a16="http://schemas.microsoft.com/office/drawing/2014/main" id="{00000000-0008-0000-0100-0000A3E80000}"/>
            </a:ext>
          </a:extLst>
        </xdr:cNvPr>
        <xdr:cNvSpPr txBox="1">
          <a:spLocks noChangeArrowheads="1"/>
        </xdr:cNvSpPr>
      </xdr:nvSpPr>
      <xdr:spPr bwMode="auto">
        <a:xfrm>
          <a:off x="342900" y="6324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59556" name="Text Box 11">
          <a:extLst>
            <a:ext uri="{FF2B5EF4-FFF2-40B4-BE49-F238E27FC236}">
              <a16:creationId xmlns:a16="http://schemas.microsoft.com/office/drawing/2014/main" id="{00000000-0008-0000-0100-0000A4E80000}"/>
            </a:ext>
          </a:extLst>
        </xdr:cNvPr>
        <xdr:cNvSpPr txBox="1">
          <a:spLocks noChangeArrowheads="1"/>
        </xdr:cNvSpPr>
      </xdr:nvSpPr>
      <xdr:spPr bwMode="auto">
        <a:xfrm>
          <a:off x="342900" y="6324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57" name="Text Box 8">
          <a:extLst>
            <a:ext uri="{FF2B5EF4-FFF2-40B4-BE49-F238E27FC236}">
              <a16:creationId xmlns:a16="http://schemas.microsoft.com/office/drawing/2014/main" id="{00000000-0008-0000-0100-0000A5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58" name="Text Box 9">
          <a:extLst>
            <a:ext uri="{FF2B5EF4-FFF2-40B4-BE49-F238E27FC236}">
              <a16:creationId xmlns:a16="http://schemas.microsoft.com/office/drawing/2014/main" id="{00000000-0008-0000-0100-0000A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59" name="Text Box 11">
          <a:extLst>
            <a:ext uri="{FF2B5EF4-FFF2-40B4-BE49-F238E27FC236}">
              <a16:creationId xmlns:a16="http://schemas.microsoft.com/office/drawing/2014/main" id="{00000000-0008-0000-0100-0000A7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59560" name="Text Box 8">
          <a:extLst>
            <a:ext uri="{FF2B5EF4-FFF2-40B4-BE49-F238E27FC236}">
              <a16:creationId xmlns:a16="http://schemas.microsoft.com/office/drawing/2014/main" id="{00000000-0008-0000-0100-0000A8E80000}"/>
            </a:ext>
          </a:extLst>
        </xdr:cNvPr>
        <xdr:cNvSpPr txBox="1">
          <a:spLocks noChangeArrowheads="1"/>
        </xdr:cNvSpPr>
      </xdr:nvSpPr>
      <xdr:spPr bwMode="auto">
        <a:xfrm>
          <a:off x="342900" y="6324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59561" name="Text Box 9">
          <a:extLst>
            <a:ext uri="{FF2B5EF4-FFF2-40B4-BE49-F238E27FC236}">
              <a16:creationId xmlns:a16="http://schemas.microsoft.com/office/drawing/2014/main" id="{00000000-0008-0000-0100-0000A9E80000}"/>
            </a:ext>
          </a:extLst>
        </xdr:cNvPr>
        <xdr:cNvSpPr txBox="1">
          <a:spLocks noChangeArrowheads="1"/>
        </xdr:cNvSpPr>
      </xdr:nvSpPr>
      <xdr:spPr bwMode="auto">
        <a:xfrm>
          <a:off x="342900" y="6324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59562" name="Text Box 11">
          <a:extLst>
            <a:ext uri="{FF2B5EF4-FFF2-40B4-BE49-F238E27FC236}">
              <a16:creationId xmlns:a16="http://schemas.microsoft.com/office/drawing/2014/main" id="{00000000-0008-0000-0100-0000AAE80000}"/>
            </a:ext>
          </a:extLst>
        </xdr:cNvPr>
        <xdr:cNvSpPr txBox="1">
          <a:spLocks noChangeArrowheads="1"/>
        </xdr:cNvSpPr>
      </xdr:nvSpPr>
      <xdr:spPr bwMode="auto">
        <a:xfrm>
          <a:off x="342900" y="6324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63" name="Text Box 8">
          <a:extLst>
            <a:ext uri="{FF2B5EF4-FFF2-40B4-BE49-F238E27FC236}">
              <a16:creationId xmlns:a16="http://schemas.microsoft.com/office/drawing/2014/main" id="{00000000-0008-0000-0100-0000AB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64" name="Text Box 9">
          <a:extLst>
            <a:ext uri="{FF2B5EF4-FFF2-40B4-BE49-F238E27FC236}">
              <a16:creationId xmlns:a16="http://schemas.microsoft.com/office/drawing/2014/main" id="{00000000-0008-0000-0100-0000AC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65" name="Text Box 11">
          <a:extLst>
            <a:ext uri="{FF2B5EF4-FFF2-40B4-BE49-F238E27FC236}">
              <a16:creationId xmlns:a16="http://schemas.microsoft.com/office/drawing/2014/main" id="{00000000-0008-0000-0100-0000AD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59566" name="Text Box 8">
          <a:extLst>
            <a:ext uri="{FF2B5EF4-FFF2-40B4-BE49-F238E27FC236}">
              <a16:creationId xmlns:a16="http://schemas.microsoft.com/office/drawing/2014/main" id="{00000000-0008-0000-0100-0000AEE80000}"/>
            </a:ext>
          </a:extLst>
        </xdr:cNvPr>
        <xdr:cNvSpPr txBox="1">
          <a:spLocks noChangeArrowheads="1"/>
        </xdr:cNvSpPr>
      </xdr:nvSpPr>
      <xdr:spPr bwMode="auto">
        <a:xfrm>
          <a:off x="40386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567" name="Text Box 11">
          <a:extLst>
            <a:ext uri="{FF2B5EF4-FFF2-40B4-BE49-F238E27FC236}">
              <a16:creationId xmlns:a16="http://schemas.microsoft.com/office/drawing/2014/main" id="{00000000-0008-0000-0100-0000AF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568" name="Text Box 11">
          <a:extLst>
            <a:ext uri="{FF2B5EF4-FFF2-40B4-BE49-F238E27FC236}">
              <a16:creationId xmlns:a16="http://schemas.microsoft.com/office/drawing/2014/main" id="{00000000-0008-0000-0100-0000B0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569" name="Text Box 11">
          <a:extLst>
            <a:ext uri="{FF2B5EF4-FFF2-40B4-BE49-F238E27FC236}">
              <a16:creationId xmlns:a16="http://schemas.microsoft.com/office/drawing/2014/main" id="{00000000-0008-0000-0100-0000B1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570" name="Text Box 11">
          <a:extLst>
            <a:ext uri="{FF2B5EF4-FFF2-40B4-BE49-F238E27FC236}">
              <a16:creationId xmlns:a16="http://schemas.microsoft.com/office/drawing/2014/main" id="{00000000-0008-0000-0100-0000B2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571" name="Text Box 11">
          <a:extLst>
            <a:ext uri="{FF2B5EF4-FFF2-40B4-BE49-F238E27FC236}">
              <a16:creationId xmlns:a16="http://schemas.microsoft.com/office/drawing/2014/main" id="{00000000-0008-0000-0100-0000B3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572" name="Text Box 11">
          <a:extLst>
            <a:ext uri="{FF2B5EF4-FFF2-40B4-BE49-F238E27FC236}">
              <a16:creationId xmlns:a16="http://schemas.microsoft.com/office/drawing/2014/main" id="{00000000-0008-0000-0100-0000B4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573" name="Text Box 11">
          <a:extLst>
            <a:ext uri="{FF2B5EF4-FFF2-40B4-BE49-F238E27FC236}">
              <a16:creationId xmlns:a16="http://schemas.microsoft.com/office/drawing/2014/main" id="{00000000-0008-0000-0100-0000B5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574" name="Text Box 11">
          <a:extLst>
            <a:ext uri="{FF2B5EF4-FFF2-40B4-BE49-F238E27FC236}">
              <a16:creationId xmlns:a16="http://schemas.microsoft.com/office/drawing/2014/main" id="{00000000-0008-0000-0100-0000B6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575" name="Text Box 11">
          <a:extLst>
            <a:ext uri="{FF2B5EF4-FFF2-40B4-BE49-F238E27FC236}">
              <a16:creationId xmlns:a16="http://schemas.microsoft.com/office/drawing/2014/main" id="{00000000-0008-0000-0100-0000B7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59576" name="Text Box 8">
          <a:extLst>
            <a:ext uri="{FF2B5EF4-FFF2-40B4-BE49-F238E27FC236}">
              <a16:creationId xmlns:a16="http://schemas.microsoft.com/office/drawing/2014/main" id="{00000000-0008-0000-0100-0000B8E80000}"/>
            </a:ext>
          </a:extLst>
        </xdr:cNvPr>
        <xdr:cNvSpPr txBox="1">
          <a:spLocks noChangeArrowheads="1"/>
        </xdr:cNvSpPr>
      </xdr:nvSpPr>
      <xdr:spPr bwMode="auto">
        <a:xfrm>
          <a:off x="40386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121920</xdr:colOff>
      <xdr:row>17</xdr:row>
      <xdr:rowOff>30480</xdr:rowOff>
    </xdr:to>
    <xdr:sp macro="" textlink="">
      <xdr:nvSpPr>
        <xdr:cNvPr id="59577" name="Text Box 11">
          <a:extLst>
            <a:ext uri="{FF2B5EF4-FFF2-40B4-BE49-F238E27FC236}">
              <a16:creationId xmlns:a16="http://schemas.microsoft.com/office/drawing/2014/main" id="{00000000-0008-0000-0100-0000B9E80000}"/>
            </a:ext>
          </a:extLst>
        </xdr:cNvPr>
        <xdr:cNvSpPr txBox="1">
          <a:spLocks noChangeArrowheads="1"/>
        </xdr:cNvSpPr>
      </xdr:nvSpPr>
      <xdr:spPr bwMode="auto">
        <a:xfrm>
          <a:off x="38862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78" name="Text Box 9">
          <a:extLst>
            <a:ext uri="{FF2B5EF4-FFF2-40B4-BE49-F238E27FC236}">
              <a16:creationId xmlns:a16="http://schemas.microsoft.com/office/drawing/2014/main" id="{00000000-0008-0000-0100-0000BA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79" name="Text Box 11">
          <a:extLst>
            <a:ext uri="{FF2B5EF4-FFF2-40B4-BE49-F238E27FC236}">
              <a16:creationId xmlns:a16="http://schemas.microsoft.com/office/drawing/2014/main" id="{00000000-0008-0000-0100-0000BB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80" name="Text Box 8">
          <a:extLst>
            <a:ext uri="{FF2B5EF4-FFF2-40B4-BE49-F238E27FC236}">
              <a16:creationId xmlns:a16="http://schemas.microsoft.com/office/drawing/2014/main" id="{00000000-0008-0000-0100-0000BC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81" name="Text Box 9">
          <a:extLst>
            <a:ext uri="{FF2B5EF4-FFF2-40B4-BE49-F238E27FC236}">
              <a16:creationId xmlns:a16="http://schemas.microsoft.com/office/drawing/2014/main" id="{00000000-0008-0000-0100-0000BD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82" name="Text Box 11">
          <a:extLst>
            <a:ext uri="{FF2B5EF4-FFF2-40B4-BE49-F238E27FC236}">
              <a16:creationId xmlns:a16="http://schemas.microsoft.com/office/drawing/2014/main" id="{00000000-0008-0000-0100-0000BE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83" name="Text Box 8">
          <a:extLst>
            <a:ext uri="{FF2B5EF4-FFF2-40B4-BE49-F238E27FC236}">
              <a16:creationId xmlns:a16="http://schemas.microsoft.com/office/drawing/2014/main" id="{00000000-0008-0000-0100-0000BF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84" name="Text Box 9">
          <a:extLst>
            <a:ext uri="{FF2B5EF4-FFF2-40B4-BE49-F238E27FC236}">
              <a16:creationId xmlns:a16="http://schemas.microsoft.com/office/drawing/2014/main" id="{00000000-0008-0000-0100-0000C0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85" name="Text Box 11">
          <a:extLst>
            <a:ext uri="{FF2B5EF4-FFF2-40B4-BE49-F238E27FC236}">
              <a16:creationId xmlns:a16="http://schemas.microsoft.com/office/drawing/2014/main" id="{00000000-0008-0000-0100-0000C1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86" name="Text Box 8">
          <a:extLst>
            <a:ext uri="{FF2B5EF4-FFF2-40B4-BE49-F238E27FC236}">
              <a16:creationId xmlns:a16="http://schemas.microsoft.com/office/drawing/2014/main" id="{00000000-0008-0000-0100-0000C2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87" name="Text Box 9">
          <a:extLst>
            <a:ext uri="{FF2B5EF4-FFF2-40B4-BE49-F238E27FC236}">
              <a16:creationId xmlns:a16="http://schemas.microsoft.com/office/drawing/2014/main" id="{00000000-0008-0000-0100-0000C3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88" name="Text Box 11">
          <a:extLst>
            <a:ext uri="{FF2B5EF4-FFF2-40B4-BE49-F238E27FC236}">
              <a16:creationId xmlns:a16="http://schemas.microsoft.com/office/drawing/2014/main" id="{00000000-0008-0000-0100-0000C4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89" name="Text Box 8">
          <a:extLst>
            <a:ext uri="{FF2B5EF4-FFF2-40B4-BE49-F238E27FC236}">
              <a16:creationId xmlns:a16="http://schemas.microsoft.com/office/drawing/2014/main" id="{00000000-0008-0000-0100-0000C5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90" name="Text Box 9">
          <a:extLst>
            <a:ext uri="{FF2B5EF4-FFF2-40B4-BE49-F238E27FC236}">
              <a16:creationId xmlns:a16="http://schemas.microsoft.com/office/drawing/2014/main" id="{00000000-0008-0000-0100-0000C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91" name="Text Box 11">
          <a:extLst>
            <a:ext uri="{FF2B5EF4-FFF2-40B4-BE49-F238E27FC236}">
              <a16:creationId xmlns:a16="http://schemas.microsoft.com/office/drawing/2014/main" id="{00000000-0008-0000-0100-0000C7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92" name="Text Box 8">
          <a:extLst>
            <a:ext uri="{FF2B5EF4-FFF2-40B4-BE49-F238E27FC236}">
              <a16:creationId xmlns:a16="http://schemas.microsoft.com/office/drawing/2014/main" id="{00000000-0008-0000-0100-0000C8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93" name="Text Box 9">
          <a:extLst>
            <a:ext uri="{FF2B5EF4-FFF2-40B4-BE49-F238E27FC236}">
              <a16:creationId xmlns:a16="http://schemas.microsoft.com/office/drawing/2014/main" id="{00000000-0008-0000-0100-0000C9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94" name="Text Box 11">
          <a:extLst>
            <a:ext uri="{FF2B5EF4-FFF2-40B4-BE49-F238E27FC236}">
              <a16:creationId xmlns:a16="http://schemas.microsoft.com/office/drawing/2014/main" id="{00000000-0008-0000-0100-0000CA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95" name="Text Box 8">
          <a:extLst>
            <a:ext uri="{FF2B5EF4-FFF2-40B4-BE49-F238E27FC236}">
              <a16:creationId xmlns:a16="http://schemas.microsoft.com/office/drawing/2014/main" id="{00000000-0008-0000-0100-0000CB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96" name="Text Box 9">
          <a:extLst>
            <a:ext uri="{FF2B5EF4-FFF2-40B4-BE49-F238E27FC236}">
              <a16:creationId xmlns:a16="http://schemas.microsoft.com/office/drawing/2014/main" id="{00000000-0008-0000-0100-0000CC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97" name="Text Box 11">
          <a:extLst>
            <a:ext uri="{FF2B5EF4-FFF2-40B4-BE49-F238E27FC236}">
              <a16:creationId xmlns:a16="http://schemas.microsoft.com/office/drawing/2014/main" id="{00000000-0008-0000-0100-0000CD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98" name="Text Box 8">
          <a:extLst>
            <a:ext uri="{FF2B5EF4-FFF2-40B4-BE49-F238E27FC236}">
              <a16:creationId xmlns:a16="http://schemas.microsoft.com/office/drawing/2014/main" id="{00000000-0008-0000-0100-0000CE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599" name="Text Box 9">
          <a:extLst>
            <a:ext uri="{FF2B5EF4-FFF2-40B4-BE49-F238E27FC236}">
              <a16:creationId xmlns:a16="http://schemas.microsoft.com/office/drawing/2014/main" id="{00000000-0008-0000-0100-0000CF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00" name="Text Box 11">
          <a:extLst>
            <a:ext uri="{FF2B5EF4-FFF2-40B4-BE49-F238E27FC236}">
              <a16:creationId xmlns:a16="http://schemas.microsoft.com/office/drawing/2014/main" id="{00000000-0008-0000-0100-0000D0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01" name="Text Box 8">
          <a:extLst>
            <a:ext uri="{FF2B5EF4-FFF2-40B4-BE49-F238E27FC236}">
              <a16:creationId xmlns:a16="http://schemas.microsoft.com/office/drawing/2014/main" id="{00000000-0008-0000-0100-0000D1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02" name="Text Box 9">
          <a:extLst>
            <a:ext uri="{FF2B5EF4-FFF2-40B4-BE49-F238E27FC236}">
              <a16:creationId xmlns:a16="http://schemas.microsoft.com/office/drawing/2014/main" id="{00000000-0008-0000-0100-0000D2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03" name="Text Box 11">
          <a:extLst>
            <a:ext uri="{FF2B5EF4-FFF2-40B4-BE49-F238E27FC236}">
              <a16:creationId xmlns:a16="http://schemas.microsoft.com/office/drawing/2014/main" id="{00000000-0008-0000-0100-0000D3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04" name="Text Box 8">
          <a:extLst>
            <a:ext uri="{FF2B5EF4-FFF2-40B4-BE49-F238E27FC236}">
              <a16:creationId xmlns:a16="http://schemas.microsoft.com/office/drawing/2014/main" id="{00000000-0008-0000-0100-0000D4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05" name="Text Box 9">
          <a:extLst>
            <a:ext uri="{FF2B5EF4-FFF2-40B4-BE49-F238E27FC236}">
              <a16:creationId xmlns:a16="http://schemas.microsoft.com/office/drawing/2014/main" id="{00000000-0008-0000-0100-0000D5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06" name="Text Box 11">
          <a:extLst>
            <a:ext uri="{FF2B5EF4-FFF2-40B4-BE49-F238E27FC236}">
              <a16:creationId xmlns:a16="http://schemas.microsoft.com/office/drawing/2014/main" id="{00000000-0008-0000-0100-0000D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07" name="Text Box 8">
          <a:extLst>
            <a:ext uri="{FF2B5EF4-FFF2-40B4-BE49-F238E27FC236}">
              <a16:creationId xmlns:a16="http://schemas.microsoft.com/office/drawing/2014/main" id="{00000000-0008-0000-0100-0000D7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08" name="Text Box 9">
          <a:extLst>
            <a:ext uri="{FF2B5EF4-FFF2-40B4-BE49-F238E27FC236}">
              <a16:creationId xmlns:a16="http://schemas.microsoft.com/office/drawing/2014/main" id="{00000000-0008-0000-0100-0000D8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09" name="Text Box 11">
          <a:extLst>
            <a:ext uri="{FF2B5EF4-FFF2-40B4-BE49-F238E27FC236}">
              <a16:creationId xmlns:a16="http://schemas.microsoft.com/office/drawing/2014/main" id="{00000000-0008-0000-0100-0000D9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10" name="Text Box 8">
          <a:extLst>
            <a:ext uri="{FF2B5EF4-FFF2-40B4-BE49-F238E27FC236}">
              <a16:creationId xmlns:a16="http://schemas.microsoft.com/office/drawing/2014/main" id="{00000000-0008-0000-0100-0000DA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11" name="Text Box 9">
          <a:extLst>
            <a:ext uri="{FF2B5EF4-FFF2-40B4-BE49-F238E27FC236}">
              <a16:creationId xmlns:a16="http://schemas.microsoft.com/office/drawing/2014/main" id="{00000000-0008-0000-0100-0000DB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12" name="Text Box 11">
          <a:extLst>
            <a:ext uri="{FF2B5EF4-FFF2-40B4-BE49-F238E27FC236}">
              <a16:creationId xmlns:a16="http://schemas.microsoft.com/office/drawing/2014/main" id="{00000000-0008-0000-0100-0000DC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59613" name="Text Box 8">
          <a:extLst>
            <a:ext uri="{FF2B5EF4-FFF2-40B4-BE49-F238E27FC236}">
              <a16:creationId xmlns:a16="http://schemas.microsoft.com/office/drawing/2014/main" id="{00000000-0008-0000-0100-0000DDE80000}"/>
            </a:ext>
          </a:extLst>
        </xdr:cNvPr>
        <xdr:cNvSpPr txBox="1">
          <a:spLocks noChangeArrowheads="1"/>
        </xdr:cNvSpPr>
      </xdr:nvSpPr>
      <xdr:spPr bwMode="auto">
        <a:xfrm>
          <a:off x="40386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59614" name="Text Box 9">
          <a:extLst>
            <a:ext uri="{FF2B5EF4-FFF2-40B4-BE49-F238E27FC236}">
              <a16:creationId xmlns:a16="http://schemas.microsoft.com/office/drawing/2014/main" id="{00000000-0008-0000-0100-0000DEE80000}"/>
            </a:ext>
          </a:extLst>
        </xdr:cNvPr>
        <xdr:cNvSpPr txBox="1">
          <a:spLocks noChangeArrowheads="1"/>
        </xdr:cNvSpPr>
      </xdr:nvSpPr>
      <xdr:spPr bwMode="auto">
        <a:xfrm>
          <a:off x="27432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15" name="Text Box 11">
          <a:extLst>
            <a:ext uri="{FF2B5EF4-FFF2-40B4-BE49-F238E27FC236}">
              <a16:creationId xmlns:a16="http://schemas.microsoft.com/office/drawing/2014/main" id="{00000000-0008-0000-0100-0000DF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16" name="Text Box 8">
          <a:extLst>
            <a:ext uri="{FF2B5EF4-FFF2-40B4-BE49-F238E27FC236}">
              <a16:creationId xmlns:a16="http://schemas.microsoft.com/office/drawing/2014/main" id="{00000000-0008-0000-0100-0000E0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17" name="Text Box 9">
          <a:extLst>
            <a:ext uri="{FF2B5EF4-FFF2-40B4-BE49-F238E27FC236}">
              <a16:creationId xmlns:a16="http://schemas.microsoft.com/office/drawing/2014/main" id="{00000000-0008-0000-0100-0000E1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18" name="Text Box 11">
          <a:extLst>
            <a:ext uri="{FF2B5EF4-FFF2-40B4-BE49-F238E27FC236}">
              <a16:creationId xmlns:a16="http://schemas.microsoft.com/office/drawing/2014/main" id="{00000000-0008-0000-0100-0000E2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59619" name="Text Box 8">
          <a:extLst>
            <a:ext uri="{FF2B5EF4-FFF2-40B4-BE49-F238E27FC236}">
              <a16:creationId xmlns:a16="http://schemas.microsoft.com/office/drawing/2014/main" id="{00000000-0008-0000-0100-0000E3E80000}"/>
            </a:ext>
          </a:extLst>
        </xdr:cNvPr>
        <xdr:cNvSpPr txBox="1">
          <a:spLocks noChangeArrowheads="1"/>
        </xdr:cNvSpPr>
      </xdr:nvSpPr>
      <xdr:spPr bwMode="auto">
        <a:xfrm>
          <a:off x="342900" y="63246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59620" name="Text Box 9">
          <a:extLst>
            <a:ext uri="{FF2B5EF4-FFF2-40B4-BE49-F238E27FC236}">
              <a16:creationId xmlns:a16="http://schemas.microsoft.com/office/drawing/2014/main" id="{00000000-0008-0000-0100-0000E4E80000}"/>
            </a:ext>
          </a:extLst>
        </xdr:cNvPr>
        <xdr:cNvSpPr txBox="1">
          <a:spLocks noChangeArrowheads="1"/>
        </xdr:cNvSpPr>
      </xdr:nvSpPr>
      <xdr:spPr bwMode="auto">
        <a:xfrm>
          <a:off x="342900" y="63246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59621" name="Text Box 11">
          <a:extLst>
            <a:ext uri="{FF2B5EF4-FFF2-40B4-BE49-F238E27FC236}">
              <a16:creationId xmlns:a16="http://schemas.microsoft.com/office/drawing/2014/main" id="{00000000-0008-0000-0100-0000E5E80000}"/>
            </a:ext>
          </a:extLst>
        </xdr:cNvPr>
        <xdr:cNvSpPr txBox="1">
          <a:spLocks noChangeArrowheads="1"/>
        </xdr:cNvSpPr>
      </xdr:nvSpPr>
      <xdr:spPr bwMode="auto">
        <a:xfrm>
          <a:off x="342900" y="63246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22" name="Text Box 8">
          <a:extLst>
            <a:ext uri="{FF2B5EF4-FFF2-40B4-BE49-F238E27FC236}">
              <a16:creationId xmlns:a16="http://schemas.microsoft.com/office/drawing/2014/main" id="{00000000-0008-0000-0100-0000E6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23" name="Text Box 9">
          <a:extLst>
            <a:ext uri="{FF2B5EF4-FFF2-40B4-BE49-F238E27FC236}">
              <a16:creationId xmlns:a16="http://schemas.microsoft.com/office/drawing/2014/main" id="{00000000-0008-0000-0100-0000E7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24" name="Text Box 11">
          <a:extLst>
            <a:ext uri="{FF2B5EF4-FFF2-40B4-BE49-F238E27FC236}">
              <a16:creationId xmlns:a16="http://schemas.microsoft.com/office/drawing/2014/main" id="{00000000-0008-0000-0100-0000E8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59625" name="Text Box 8">
          <a:extLst>
            <a:ext uri="{FF2B5EF4-FFF2-40B4-BE49-F238E27FC236}">
              <a16:creationId xmlns:a16="http://schemas.microsoft.com/office/drawing/2014/main" id="{00000000-0008-0000-0100-0000E9E80000}"/>
            </a:ext>
          </a:extLst>
        </xdr:cNvPr>
        <xdr:cNvSpPr txBox="1">
          <a:spLocks noChangeArrowheads="1"/>
        </xdr:cNvSpPr>
      </xdr:nvSpPr>
      <xdr:spPr bwMode="auto">
        <a:xfrm>
          <a:off x="342900" y="63246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59626" name="Text Box 9">
          <a:extLst>
            <a:ext uri="{FF2B5EF4-FFF2-40B4-BE49-F238E27FC236}">
              <a16:creationId xmlns:a16="http://schemas.microsoft.com/office/drawing/2014/main" id="{00000000-0008-0000-0100-0000EAE80000}"/>
            </a:ext>
          </a:extLst>
        </xdr:cNvPr>
        <xdr:cNvSpPr txBox="1">
          <a:spLocks noChangeArrowheads="1"/>
        </xdr:cNvSpPr>
      </xdr:nvSpPr>
      <xdr:spPr bwMode="auto">
        <a:xfrm>
          <a:off x="342900" y="63246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59627" name="Text Box 11">
          <a:extLst>
            <a:ext uri="{FF2B5EF4-FFF2-40B4-BE49-F238E27FC236}">
              <a16:creationId xmlns:a16="http://schemas.microsoft.com/office/drawing/2014/main" id="{00000000-0008-0000-0100-0000EBE80000}"/>
            </a:ext>
          </a:extLst>
        </xdr:cNvPr>
        <xdr:cNvSpPr txBox="1">
          <a:spLocks noChangeArrowheads="1"/>
        </xdr:cNvSpPr>
      </xdr:nvSpPr>
      <xdr:spPr bwMode="auto">
        <a:xfrm>
          <a:off x="342900" y="63246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28" name="Text Box 8">
          <a:extLst>
            <a:ext uri="{FF2B5EF4-FFF2-40B4-BE49-F238E27FC236}">
              <a16:creationId xmlns:a16="http://schemas.microsoft.com/office/drawing/2014/main" id="{00000000-0008-0000-0100-0000EC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29" name="Text Box 9">
          <a:extLst>
            <a:ext uri="{FF2B5EF4-FFF2-40B4-BE49-F238E27FC236}">
              <a16:creationId xmlns:a16="http://schemas.microsoft.com/office/drawing/2014/main" id="{00000000-0008-0000-0100-0000ED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59630" name="Text Box 11">
          <a:extLst>
            <a:ext uri="{FF2B5EF4-FFF2-40B4-BE49-F238E27FC236}">
              <a16:creationId xmlns:a16="http://schemas.microsoft.com/office/drawing/2014/main" id="{00000000-0008-0000-0100-0000EEE80000}"/>
            </a:ext>
          </a:extLst>
        </xdr:cNvPr>
        <xdr:cNvSpPr txBox="1">
          <a:spLocks noChangeArrowheads="1"/>
        </xdr:cNvSpPr>
      </xdr:nvSpPr>
      <xdr:spPr bwMode="auto">
        <a:xfrm>
          <a:off x="34290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59631" name="Text Box 8">
          <a:extLst>
            <a:ext uri="{FF2B5EF4-FFF2-40B4-BE49-F238E27FC236}">
              <a16:creationId xmlns:a16="http://schemas.microsoft.com/office/drawing/2014/main" id="{00000000-0008-0000-0100-0000EFE80000}"/>
            </a:ext>
          </a:extLst>
        </xdr:cNvPr>
        <xdr:cNvSpPr txBox="1">
          <a:spLocks noChangeArrowheads="1"/>
        </xdr:cNvSpPr>
      </xdr:nvSpPr>
      <xdr:spPr bwMode="auto">
        <a:xfrm>
          <a:off x="40386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59632" name="Text Box 11">
          <a:extLst>
            <a:ext uri="{FF2B5EF4-FFF2-40B4-BE49-F238E27FC236}">
              <a16:creationId xmlns:a16="http://schemas.microsoft.com/office/drawing/2014/main" id="{00000000-0008-0000-0100-0000F0E80000}"/>
            </a:ext>
          </a:extLst>
        </xdr:cNvPr>
        <xdr:cNvSpPr txBox="1">
          <a:spLocks noChangeArrowheads="1"/>
        </xdr:cNvSpPr>
      </xdr:nvSpPr>
      <xdr:spPr bwMode="auto">
        <a:xfrm>
          <a:off x="312420" y="6324600"/>
          <a:ext cx="6858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33" name="Text Box 11">
          <a:extLst>
            <a:ext uri="{FF2B5EF4-FFF2-40B4-BE49-F238E27FC236}">
              <a16:creationId xmlns:a16="http://schemas.microsoft.com/office/drawing/2014/main" id="{00000000-0008-0000-0100-0000F1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34" name="Text Box 11">
          <a:extLst>
            <a:ext uri="{FF2B5EF4-FFF2-40B4-BE49-F238E27FC236}">
              <a16:creationId xmlns:a16="http://schemas.microsoft.com/office/drawing/2014/main" id="{00000000-0008-0000-0100-0000F2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35" name="Text Box 11">
          <a:extLst>
            <a:ext uri="{FF2B5EF4-FFF2-40B4-BE49-F238E27FC236}">
              <a16:creationId xmlns:a16="http://schemas.microsoft.com/office/drawing/2014/main" id="{00000000-0008-0000-0100-0000F3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36" name="Text Box 11">
          <a:extLst>
            <a:ext uri="{FF2B5EF4-FFF2-40B4-BE49-F238E27FC236}">
              <a16:creationId xmlns:a16="http://schemas.microsoft.com/office/drawing/2014/main" id="{00000000-0008-0000-0100-0000F4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37" name="Text Box 11">
          <a:extLst>
            <a:ext uri="{FF2B5EF4-FFF2-40B4-BE49-F238E27FC236}">
              <a16:creationId xmlns:a16="http://schemas.microsoft.com/office/drawing/2014/main" id="{00000000-0008-0000-0100-0000F5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38" name="Text Box 11">
          <a:extLst>
            <a:ext uri="{FF2B5EF4-FFF2-40B4-BE49-F238E27FC236}">
              <a16:creationId xmlns:a16="http://schemas.microsoft.com/office/drawing/2014/main" id="{00000000-0008-0000-0100-0000F6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39" name="Text Box 11">
          <a:extLst>
            <a:ext uri="{FF2B5EF4-FFF2-40B4-BE49-F238E27FC236}">
              <a16:creationId xmlns:a16="http://schemas.microsoft.com/office/drawing/2014/main" id="{00000000-0008-0000-0100-0000F7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40" name="Text Box 11">
          <a:extLst>
            <a:ext uri="{FF2B5EF4-FFF2-40B4-BE49-F238E27FC236}">
              <a16:creationId xmlns:a16="http://schemas.microsoft.com/office/drawing/2014/main" id="{00000000-0008-0000-0100-0000F8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59641" name="Text Box 8">
          <a:extLst>
            <a:ext uri="{FF2B5EF4-FFF2-40B4-BE49-F238E27FC236}">
              <a16:creationId xmlns:a16="http://schemas.microsoft.com/office/drawing/2014/main" id="{00000000-0008-0000-0100-0000F9E80000}"/>
            </a:ext>
          </a:extLst>
        </xdr:cNvPr>
        <xdr:cNvSpPr txBox="1">
          <a:spLocks noChangeArrowheads="1"/>
        </xdr:cNvSpPr>
      </xdr:nvSpPr>
      <xdr:spPr bwMode="auto">
        <a:xfrm>
          <a:off x="40386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59642" name="Text Box 11">
          <a:extLst>
            <a:ext uri="{FF2B5EF4-FFF2-40B4-BE49-F238E27FC236}">
              <a16:creationId xmlns:a16="http://schemas.microsoft.com/office/drawing/2014/main" id="{00000000-0008-0000-0100-0000FAE80000}"/>
            </a:ext>
          </a:extLst>
        </xdr:cNvPr>
        <xdr:cNvSpPr txBox="1">
          <a:spLocks noChangeArrowheads="1"/>
        </xdr:cNvSpPr>
      </xdr:nvSpPr>
      <xdr:spPr bwMode="auto">
        <a:xfrm>
          <a:off x="312420" y="6324600"/>
          <a:ext cx="6858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59643" name="Text Box 9">
          <a:extLst>
            <a:ext uri="{FF2B5EF4-FFF2-40B4-BE49-F238E27FC236}">
              <a16:creationId xmlns:a16="http://schemas.microsoft.com/office/drawing/2014/main" id="{00000000-0008-0000-0100-0000FBE80000}"/>
            </a:ext>
          </a:extLst>
        </xdr:cNvPr>
        <xdr:cNvSpPr txBox="1">
          <a:spLocks noChangeArrowheads="1"/>
        </xdr:cNvSpPr>
      </xdr:nvSpPr>
      <xdr:spPr bwMode="auto">
        <a:xfrm>
          <a:off x="27432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44" name="Text Box 11">
          <a:extLst>
            <a:ext uri="{FF2B5EF4-FFF2-40B4-BE49-F238E27FC236}">
              <a16:creationId xmlns:a16="http://schemas.microsoft.com/office/drawing/2014/main" id="{00000000-0008-0000-0100-0000FC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45" name="Text Box 11">
          <a:extLst>
            <a:ext uri="{FF2B5EF4-FFF2-40B4-BE49-F238E27FC236}">
              <a16:creationId xmlns:a16="http://schemas.microsoft.com/office/drawing/2014/main" id="{00000000-0008-0000-0100-0000FD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46" name="Text Box 11">
          <a:extLst>
            <a:ext uri="{FF2B5EF4-FFF2-40B4-BE49-F238E27FC236}">
              <a16:creationId xmlns:a16="http://schemas.microsoft.com/office/drawing/2014/main" id="{00000000-0008-0000-0100-0000FE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47" name="Text Box 11">
          <a:extLst>
            <a:ext uri="{FF2B5EF4-FFF2-40B4-BE49-F238E27FC236}">
              <a16:creationId xmlns:a16="http://schemas.microsoft.com/office/drawing/2014/main" id="{00000000-0008-0000-0100-0000FFE8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48" name="Text Box 11">
          <a:extLst>
            <a:ext uri="{FF2B5EF4-FFF2-40B4-BE49-F238E27FC236}">
              <a16:creationId xmlns:a16="http://schemas.microsoft.com/office/drawing/2014/main" id="{00000000-0008-0000-0100-000000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49" name="Text Box 11">
          <a:extLst>
            <a:ext uri="{FF2B5EF4-FFF2-40B4-BE49-F238E27FC236}">
              <a16:creationId xmlns:a16="http://schemas.microsoft.com/office/drawing/2014/main" id="{00000000-0008-0000-0100-000001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50" name="Text Box 11">
          <a:extLst>
            <a:ext uri="{FF2B5EF4-FFF2-40B4-BE49-F238E27FC236}">
              <a16:creationId xmlns:a16="http://schemas.microsoft.com/office/drawing/2014/main" id="{00000000-0008-0000-0100-000002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51" name="Text Box 11">
          <a:extLst>
            <a:ext uri="{FF2B5EF4-FFF2-40B4-BE49-F238E27FC236}">
              <a16:creationId xmlns:a16="http://schemas.microsoft.com/office/drawing/2014/main" id="{00000000-0008-0000-0100-000003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52" name="Text Box 11">
          <a:extLst>
            <a:ext uri="{FF2B5EF4-FFF2-40B4-BE49-F238E27FC236}">
              <a16:creationId xmlns:a16="http://schemas.microsoft.com/office/drawing/2014/main" id="{00000000-0008-0000-0100-000004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53" name="Text Box 11">
          <a:extLst>
            <a:ext uri="{FF2B5EF4-FFF2-40B4-BE49-F238E27FC236}">
              <a16:creationId xmlns:a16="http://schemas.microsoft.com/office/drawing/2014/main" id="{00000000-0008-0000-0100-000005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54" name="Text Box 11">
          <a:extLst>
            <a:ext uri="{FF2B5EF4-FFF2-40B4-BE49-F238E27FC236}">
              <a16:creationId xmlns:a16="http://schemas.microsoft.com/office/drawing/2014/main" id="{00000000-0008-0000-0100-000006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862965</xdr:rowOff>
    </xdr:to>
    <xdr:sp macro="" textlink="">
      <xdr:nvSpPr>
        <xdr:cNvPr id="59655" name="Text Box 11">
          <a:extLst>
            <a:ext uri="{FF2B5EF4-FFF2-40B4-BE49-F238E27FC236}">
              <a16:creationId xmlns:a16="http://schemas.microsoft.com/office/drawing/2014/main" id="{00000000-0008-0000-0100-000007E90000}"/>
            </a:ext>
          </a:extLst>
        </xdr:cNvPr>
        <xdr:cNvSpPr txBox="1">
          <a:spLocks noChangeArrowheads="1"/>
        </xdr:cNvSpPr>
      </xdr:nvSpPr>
      <xdr:spPr bwMode="auto">
        <a:xfrm>
          <a:off x="312420" y="6324600"/>
          <a:ext cx="68580" cy="2225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862965</xdr:rowOff>
    </xdr:to>
    <xdr:sp macro="" textlink="">
      <xdr:nvSpPr>
        <xdr:cNvPr id="59656" name="Text Box 11">
          <a:extLst>
            <a:ext uri="{FF2B5EF4-FFF2-40B4-BE49-F238E27FC236}">
              <a16:creationId xmlns:a16="http://schemas.microsoft.com/office/drawing/2014/main" id="{00000000-0008-0000-0100-000008E90000}"/>
            </a:ext>
          </a:extLst>
        </xdr:cNvPr>
        <xdr:cNvSpPr txBox="1">
          <a:spLocks noChangeArrowheads="1"/>
        </xdr:cNvSpPr>
      </xdr:nvSpPr>
      <xdr:spPr bwMode="auto">
        <a:xfrm>
          <a:off x="312420" y="6324600"/>
          <a:ext cx="68580" cy="2225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59657" name="Text Box 9">
          <a:extLst>
            <a:ext uri="{FF2B5EF4-FFF2-40B4-BE49-F238E27FC236}">
              <a16:creationId xmlns:a16="http://schemas.microsoft.com/office/drawing/2014/main" id="{00000000-0008-0000-0100-000009E90000}"/>
            </a:ext>
          </a:extLst>
        </xdr:cNvPr>
        <xdr:cNvSpPr txBox="1">
          <a:spLocks noChangeArrowheads="1"/>
        </xdr:cNvSpPr>
      </xdr:nvSpPr>
      <xdr:spPr bwMode="auto">
        <a:xfrm>
          <a:off x="27432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58" name="Text Box 11">
          <a:extLst>
            <a:ext uri="{FF2B5EF4-FFF2-40B4-BE49-F238E27FC236}">
              <a16:creationId xmlns:a16="http://schemas.microsoft.com/office/drawing/2014/main" id="{00000000-0008-0000-0100-00000A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59" name="Text Box 11">
          <a:extLst>
            <a:ext uri="{FF2B5EF4-FFF2-40B4-BE49-F238E27FC236}">
              <a16:creationId xmlns:a16="http://schemas.microsoft.com/office/drawing/2014/main" id="{00000000-0008-0000-0100-00000B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60" name="Text Box 11">
          <a:extLst>
            <a:ext uri="{FF2B5EF4-FFF2-40B4-BE49-F238E27FC236}">
              <a16:creationId xmlns:a16="http://schemas.microsoft.com/office/drawing/2014/main" id="{00000000-0008-0000-0100-00000C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61" name="Text Box 11">
          <a:extLst>
            <a:ext uri="{FF2B5EF4-FFF2-40B4-BE49-F238E27FC236}">
              <a16:creationId xmlns:a16="http://schemas.microsoft.com/office/drawing/2014/main" id="{00000000-0008-0000-0100-00000D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62" name="Text Box 11">
          <a:extLst>
            <a:ext uri="{FF2B5EF4-FFF2-40B4-BE49-F238E27FC236}">
              <a16:creationId xmlns:a16="http://schemas.microsoft.com/office/drawing/2014/main" id="{00000000-0008-0000-0100-00000E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63" name="Text Box 11">
          <a:extLst>
            <a:ext uri="{FF2B5EF4-FFF2-40B4-BE49-F238E27FC236}">
              <a16:creationId xmlns:a16="http://schemas.microsoft.com/office/drawing/2014/main" id="{00000000-0008-0000-0100-00000F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64" name="Text Box 11">
          <a:extLst>
            <a:ext uri="{FF2B5EF4-FFF2-40B4-BE49-F238E27FC236}">
              <a16:creationId xmlns:a16="http://schemas.microsoft.com/office/drawing/2014/main" id="{00000000-0008-0000-0100-000010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65" name="Text Box 11">
          <a:extLst>
            <a:ext uri="{FF2B5EF4-FFF2-40B4-BE49-F238E27FC236}">
              <a16:creationId xmlns:a16="http://schemas.microsoft.com/office/drawing/2014/main" id="{00000000-0008-0000-0100-000011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66" name="Text Box 11">
          <a:extLst>
            <a:ext uri="{FF2B5EF4-FFF2-40B4-BE49-F238E27FC236}">
              <a16:creationId xmlns:a16="http://schemas.microsoft.com/office/drawing/2014/main" id="{00000000-0008-0000-0100-000012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67" name="Text Box 11">
          <a:extLst>
            <a:ext uri="{FF2B5EF4-FFF2-40B4-BE49-F238E27FC236}">
              <a16:creationId xmlns:a16="http://schemas.microsoft.com/office/drawing/2014/main" id="{00000000-0008-0000-0100-000013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59668" name="Text Box 9">
          <a:extLst>
            <a:ext uri="{FF2B5EF4-FFF2-40B4-BE49-F238E27FC236}">
              <a16:creationId xmlns:a16="http://schemas.microsoft.com/office/drawing/2014/main" id="{00000000-0008-0000-0100-000014E90000}"/>
            </a:ext>
          </a:extLst>
        </xdr:cNvPr>
        <xdr:cNvSpPr txBox="1">
          <a:spLocks noChangeArrowheads="1"/>
        </xdr:cNvSpPr>
      </xdr:nvSpPr>
      <xdr:spPr bwMode="auto">
        <a:xfrm>
          <a:off x="27432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69" name="Text Box 11">
          <a:extLst>
            <a:ext uri="{FF2B5EF4-FFF2-40B4-BE49-F238E27FC236}">
              <a16:creationId xmlns:a16="http://schemas.microsoft.com/office/drawing/2014/main" id="{00000000-0008-0000-0100-000015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70" name="Text Box 11">
          <a:extLst>
            <a:ext uri="{FF2B5EF4-FFF2-40B4-BE49-F238E27FC236}">
              <a16:creationId xmlns:a16="http://schemas.microsoft.com/office/drawing/2014/main" id="{00000000-0008-0000-0100-000016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71" name="Text Box 11">
          <a:extLst>
            <a:ext uri="{FF2B5EF4-FFF2-40B4-BE49-F238E27FC236}">
              <a16:creationId xmlns:a16="http://schemas.microsoft.com/office/drawing/2014/main" id="{00000000-0008-0000-0100-000017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72" name="Text Box 11">
          <a:extLst>
            <a:ext uri="{FF2B5EF4-FFF2-40B4-BE49-F238E27FC236}">
              <a16:creationId xmlns:a16="http://schemas.microsoft.com/office/drawing/2014/main" id="{00000000-0008-0000-0100-000018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73" name="Text Box 11">
          <a:extLst>
            <a:ext uri="{FF2B5EF4-FFF2-40B4-BE49-F238E27FC236}">
              <a16:creationId xmlns:a16="http://schemas.microsoft.com/office/drawing/2014/main" id="{00000000-0008-0000-0100-000019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74" name="Text Box 11">
          <a:extLst>
            <a:ext uri="{FF2B5EF4-FFF2-40B4-BE49-F238E27FC236}">
              <a16:creationId xmlns:a16="http://schemas.microsoft.com/office/drawing/2014/main" id="{00000000-0008-0000-0100-00001A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75" name="Text Box 11">
          <a:extLst>
            <a:ext uri="{FF2B5EF4-FFF2-40B4-BE49-F238E27FC236}">
              <a16:creationId xmlns:a16="http://schemas.microsoft.com/office/drawing/2014/main" id="{00000000-0008-0000-0100-00001B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76" name="Text Box 11">
          <a:extLst>
            <a:ext uri="{FF2B5EF4-FFF2-40B4-BE49-F238E27FC236}">
              <a16:creationId xmlns:a16="http://schemas.microsoft.com/office/drawing/2014/main" id="{00000000-0008-0000-0100-00001C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77" name="Text Box 11">
          <a:extLst>
            <a:ext uri="{FF2B5EF4-FFF2-40B4-BE49-F238E27FC236}">
              <a16:creationId xmlns:a16="http://schemas.microsoft.com/office/drawing/2014/main" id="{00000000-0008-0000-0100-00001D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78" name="Text Box 11">
          <a:extLst>
            <a:ext uri="{FF2B5EF4-FFF2-40B4-BE49-F238E27FC236}">
              <a16:creationId xmlns:a16="http://schemas.microsoft.com/office/drawing/2014/main" id="{00000000-0008-0000-0100-00001E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79" name="Text Box 11">
          <a:extLst>
            <a:ext uri="{FF2B5EF4-FFF2-40B4-BE49-F238E27FC236}">
              <a16:creationId xmlns:a16="http://schemas.microsoft.com/office/drawing/2014/main" id="{00000000-0008-0000-0100-00001F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862965</xdr:rowOff>
    </xdr:to>
    <xdr:sp macro="" textlink="">
      <xdr:nvSpPr>
        <xdr:cNvPr id="59680" name="Text Box 11">
          <a:extLst>
            <a:ext uri="{FF2B5EF4-FFF2-40B4-BE49-F238E27FC236}">
              <a16:creationId xmlns:a16="http://schemas.microsoft.com/office/drawing/2014/main" id="{00000000-0008-0000-0100-000020E90000}"/>
            </a:ext>
          </a:extLst>
        </xdr:cNvPr>
        <xdr:cNvSpPr txBox="1">
          <a:spLocks noChangeArrowheads="1"/>
        </xdr:cNvSpPr>
      </xdr:nvSpPr>
      <xdr:spPr bwMode="auto">
        <a:xfrm>
          <a:off x="312420" y="6324600"/>
          <a:ext cx="68580" cy="2225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114300</xdr:colOff>
      <xdr:row>19</xdr:row>
      <xdr:rowOff>443865</xdr:rowOff>
    </xdr:to>
    <xdr:sp macro="" textlink="">
      <xdr:nvSpPr>
        <xdr:cNvPr id="59681" name="Text Box 11">
          <a:extLst>
            <a:ext uri="{FF2B5EF4-FFF2-40B4-BE49-F238E27FC236}">
              <a16:creationId xmlns:a16="http://schemas.microsoft.com/office/drawing/2014/main" id="{00000000-0008-0000-0100-000021E90000}"/>
            </a:ext>
          </a:extLst>
        </xdr:cNvPr>
        <xdr:cNvSpPr txBox="1">
          <a:spLocks noChangeArrowheads="1"/>
        </xdr:cNvSpPr>
      </xdr:nvSpPr>
      <xdr:spPr bwMode="auto">
        <a:xfrm>
          <a:off x="388620" y="6324600"/>
          <a:ext cx="68580" cy="1836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59682" name="Text Box 9">
          <a:extLst>
            <a:ext uri="{FF2B5EF4-FFF2-40B4-BE49-F238E27FC236}">
              <a16:creationId xmlns:a16="http://schemas.microsoft.com/office/drawing/2014/main" id="{00000000-0008-0000-0100-000022E90000}"/>
            </a:ext>
          </a:extLst>
        </xdr:cNvPr>
        <xdr:cNvSpPr txBox="1">
          <a:spLocks noChangeArrowheads="1"/>
        </xdr:cNvSpPr>
      </xdr:nvSpPr>
      <xdr:spPr bwMode="auto">
        <a:xfrm>
          <a:off x="274320" y="63246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83" name="Text Box 11">
          <a:extLst>
            <a:ext uri="{FF2B5EF4-FFF2-40B4-BE49-F238E27FC236}">
              <a16:creationId xmlns:a16="http://schemas.microsoft.com/office/drawing/2014/main" id="{00000000-0008-0000-0100-000023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84" name="Text Box 11">
          <a:extLst>
            <a:ext uri="{FF2B5EF4-FFF2-40B4-BE49-F238E27FC236}">
              <a16:creationId xmlns:a16="http://schemas.microsoft.com/office/drawing/2014/main" id="{00000000-0008-0000-0100-000024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85" name="Text Box 11">
          <a:extLst>
            <a:ext uri="{FF2B5EF4-FFF2-40B4-BE49-F238E27FC236}">
              <a16:creationId xmlns:a16="http://schemas.microsoft.com/office/drawing/2014/main" id="{00000000-0008-0000-0100-000025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86" name="Text Box 11">
          <a:extLst>
            <a:ext uri="{FF2B5EF4-FFF2-40B4-BE49-F238E27FC236}">
              <a16:creationId xmlns:a16="http://schemas.microsoft.com/office/drawing/2014/main" id="{00000000-0008-0000-0100-000026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87" name="Text Box 11">
          <a:extLst>
            <a:ext uri="{FF2B5EF4-FFF2-40B4-BE49-F238E27FC236}">
              <a16:creationId xmlns:a16="http://schemas.microsoft.com/office/drawing/2014/main" id="{00000000-0008-0000-0100-000027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88" name="Text Box 11">
          <a:extLst>
            <a:ext uri="{FF2B5EF4-FFF2-40B4-BE49-F238E27FC236}">
              <a16:creationId xmlns:a16="http://schemas.microsoft.com/office/drawing/2014/main" id="{00000000-0008-0000-0100-000028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89" name="Text Box 11">
          <a:extLst>
            <a:ext uri="{FF2B5EF4-FFF2-40B4-BE49-F238E27FC236}">
              <a16:creationId xmlns:a16="http://schemas.microsoft.com/office/drawing/2014/main" id="{00000000-0008-0000-0100-000029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90" name="Text Box 11">
          <a:extLst>
            <a:ext uri="{FF2B5EF4-FFF2-40B4-BE49-F238E27FC236}">
              <a16:creationId xmlns:a16="http://schemas.microsoft.com/office/drawing/2014/main" id="{00000000-0008-0000-0100-00002A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91" name="Text Box 11">
          <a:extLst>
            <a:ext uri="{FF2B5EF4-FFF2-40B4-BE49-F238E27FC236}">
              <a16:creationId xmlns:a16="http://schemas.microsoft.com/office/drawing/2014/main" id="{00000000-0008-0000-0100-00002B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59692" name="Text Box 11">
          <a:extLst>
            <a:ext uri="{FF2B5EF4-FFF2-40B4-BE49-F238E27FC236}">
              <a16:creationId xmlns:a16="http://schemas.microsoft.com/office/drawing/2014/main" id="{00000000-0008-0000-0100-00002CE90000}"/>
            </a:ext>
          </a:extLst>
        </xdr:cNvPr>
        <xdr:cNvSpPr txBox="1">
          <a:spLocks noChangeArrowheads="1"/>
        </xdr:cNvSpPr>
      </xdr:nvSpPr>
      <xdr:spPr bwMode="auto">
        <a:xfrm>
          <a:off x="312420" y="63246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54" name="Text Box 11">
          <a:extLst>
            <a:ext uri="{FF2B5EF4-FFF2-40B4-BE49-F238E27FC236}">
              <a16:creationId xmlns:a16="http://schemas.microsoft.com/office/drawing/2014/main" id="{00000000-0008-0000-0100-000062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55" name="Text Box 11">
          <a:extLst>
            <a:ext uri="{FF2B5EF4-FFF2-40B4-BE49-F238E27FC236}">
              <a16:creationId xmlns:a16="http://schemas.microsoft.com/office/drawing/2014/main" id="{00000000-0008-0000-0100-000063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152400</xdr:rowOff>
    </xdr:to>
    <xdr:sp macro="" textlink="">
      <xdr:nvSpPr>
        <xdr:cNvPr id="356" name="Text Box 11">
          <a:extLst>
            <a:ext uri="{FF2B5EF4-FFF2-40B4-BE49-F238E27FC236}">
              <a16:creationId xmlns:a16="http://schemas.microsoft.com/office/drawing/2014/main" id="{00000000-0008-0000-0100-000064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152400</xdr:rowOff>
    </xdr:to>
    <xdr:sp macro="" textlink="">
      <xdr:nvSpPr>
        <xdr:cNvPr id="357" name="Text Box 11">
          <a:extLst>
            <a:ext uri="{FF2B5EF4-FFF2-40B4-BE49-F238E27FC236}">
              <a16:creationId xmlns:a16="http://schemas.microsoft.com/office/drawing/2014/main" id="{00000000-0008-0000-0100-000065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58" name="Text Box 11">
          <a:extLst>
            <a:ext uri="{FF2B5EF4-FFF2-40B4-BE49-F238E27FC236}">
              <a16:creationId xmlns:a16="http://schemas.microsoft.com/office/drawing/2014/main" id="{00000000-0008-0000-0100-000066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59" name="Text Box 11">
          <a:extLst>
            <a:ext uri="{FF2B5EF4-FFF2-40B4-BE49-F238E27FC236}">
              <a16:creationId xmlns:a16="http://schemas.microsoft.com/office/drawing/2014/main" id="{00000000-0008-0000-0100-000067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148590</xdr:rowOff>
    </xdr:to>
    <xdr:sp macro="" textlink="">
      <xdr:nvSpPr>
        <xdr:cNvPr id="360" name="Text Box 11">
          <a:extLst>
            <a:ext uri="{FF2B5EF4-FFF2-40B4-BE49-F238E27FC236}">
              <a16:creationId xmlns:a16="http://schemas.microsoft.com/office/drawing/2014/main" id="{00000000-0008-0000-0100-000068010000}"/>
            </a:ext>
          </a:extLst>
        </xdr:cNvPr>
        <xdr:cNvSpPr txBox="1">
          <a:spLocks noChangeArrowheads="1"/>
        </xdr:cNvSpPr>
      </xdr:nvSpPr>
      <xdr:spPr bwMode="auto">
        <a:xfrm>
          <a:off x="312420" y="752475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148590</xdr:rowOff>
    </xdr:to>
    <xdr:sp macro="" textlink="">
      <xdr:nvSpPr>
        <xdr:cNvPr id="361" name="Text Box 11">
          <a:extLst>
            <a:ext uri="{FF2B5EF4-FFF2-40B4-BE49-F238E27FC236}">
              <a16:creationId xmlns:a16="http://schemas.microsoft.com/office/drawing/2014/main" id="{00000000-0008-0000-0100-000069010000}"/>
            </a:ext>
          </a:extLst>
        </xdr:cNvPr>
        <xdr:cNvSpPr txBox="1">
          <a:spLocks noChangeArrowheads="1"/>
        </xdr:cNvSpPr>
      </xdr:nvSpPr>
      <xdr:spPr bwMode="auto">
        <a:xfrm>
          <a:off x="312420" y="752475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148590</xdr:rowOff>
    </xdr:to>
    <xdr:sp macro="" textlink="">
      <xdr:nvSpPr>
        <xdr:cNvPr id="362" name="Text Box 11">
          <a:extLst>
            <a:ext uri="{FF2B5EF4-FFF2-40B4-BE49-F238E27FC236}">
              <a16:creationId xmlns:a16="http://schemas.microsoft.com/office/drawing/2014/main" id="{00000000-0008-0000-0100-00006A010000}"/>
            </a:ext>
          </a:extLst>
        </xdr:cNvPr>
        <xdr:cNvSpPr txBox="1">
          <a:spLocks noChangeArrowheads="1"/>
        </xdr:cNvSpPr>
      </xdr:nvSpPr>
      <xdr:spPr bwMode="auto">
        <a:xfrm>
          <a:off x="312420" y="752475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114300</xdr:colOff>
      <xdr:row>18</xdr:row>
      <xdr:rowOff>1082040</xdr:rowOff>
    </xdr:to>
    <xdr:sp macro="" textlink="">
      <xdr:nvSpPr>
        <xdr:cNvPr id="363" name="Text Box 11">
          <a:extLst>
            <a:ext uri="{FF2B5EF4-FFF2-40B4-BE49-F238E27FC236}">
              <a16:creationId xmlns:a16="http://schemas.microsoft.com/office/drawing/2014/main" id="{00000000-0008-0000-0100-00006B010000}"/>
            </a:ext>
          </a:extLst>
        </xdr:cNvPr>
        <xdr:cNvSpPr txBox="1">
          <a:spLocks noChangeArrowheads="1"/>
        </xdr:cNvSpPr>
      </xdr:nvSpPr>
      <xdr:spPr bwMode="auto">
        <a:xfrm>
          <a:off x="388620" y="7524750"/>
          <a:ext cx="68580" cy="1891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64" name="Text Box 11">
          <a:extLst>
            <a:ext uri="{FF2B5EF4-FFF2-40B4-BE49-F238E27FC236}">
              <a16:creationId xmlns:a16="http://schemas.microsoft.com/office/drawing/2014/main" id="{00000000-0008-0000-0100-00006C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65" name="Text Box 11">
          <a:extLst>
            <a:ext uri="{FF2B5EF4-FFF2-40B4-BE49-F238E27FC236}">
              <a16:creationId xmlns:a16="http://schemas.microsoft.com/office/drawing/2014/main" id="{00000000-0008-0000-0100-00006D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20</xdr:row>
      <xdr:rowOff>133350</xdr:rowOff>
    </xdr:to>
    <xdr:sp macro="" textlink="">
      <xdr:nvSpPr>
        <xdr:cNvPr id="366" name="Text Box 11">
          <a:extLst>
            <a:ext uri="{FF2B5EF4-FFF2-40B4-BE49-F238E27FC236}">
              <a16:creationId xmlns:a16="http://schemas.microsoft.com/office/drawing/2014/main" id="{00000000-0008-0000-0100-00006E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20</xdr:row>
      <xdr:rowOff>133350</xdr:rowOff>
    </xdr:to>
    <xdr:sp macro="" textlink="">
      <xdr:nvSpPr>
        <xdr:cNvPr id="367" name="Text Box 11">
          <a:extLst>
            <a:ext uri="{FF2B5EF4-FFF2-40B4-BE49-F238E27FC236}">
              <a16:creationId xmlns:a16="http://schemas.microsoft.com/office/drawing/2014/main" id="{00000000-0008-0000-0100-00006F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68" name="Text Box 11">
          <a:extLst>
            <a:ext uri="{FF2B5EF4-FFF2-40B4-BE49-F238E27FC236}">
              <a16:creationId xmlns:a16="http://schemas.microsoft.com/office/drawing/2014/main" id="{00000000-0008-0000-0100-000070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69" name="Text Box 11">
          <a:extLst>
            <a:ext uri="{FF2B5EF4-FFF2-40B4-BE49-F238E27FC236}">
              <a16:creationId xmlns:a16="http://schemas.microsoft.com/office/drawing/2014/main" id="{00000000-0008-0000-0100-000071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20</xdr:row>
      <xdr:rowOff>158115</xdr:rowOff>
    </xdr:to>
    <xdr:sp macro="" textlink="">
      <xdr:nvSpPr>
        <xdr:cNvPr id="370" name="Text Box 11">
          <a:extLst>
            <a:ext uri="{FF2B5EF4-FFF2-40B4-BE49-F238E27FC236}">
              <a16:creationId xmlns:a16="http://schemas.microsoft.com/office/drawing/2014/main" id="{00000000-0008-0000-0100-000072010000}"/>
            </a:ext>
          </a:extLst>
        </xdr:cNvPr>
        <xdr:cNvSpPr txBox="1">
          <a:spLocks noChangeArrowheads="1"/>
        </xdr:cNvSpPr>
      </xdr:nvSpPr>
      <xdr:spPr bwMode="auto">
        <a:xfrm>
          <a:off x="312420" y="752475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20</xdr:row>
      <xdr:rowOff>158115</xdr:rowOff>
    </xdr:to>
    <xdr:sp macro="" textlink="">
      <xdr:nvSpPr>
        <xdr:cNvPr id="371" name="Text Box 11">
          <a:extLst>
            <a:ext uri="{FF2B5EF4-FFF2-40B4-BE49-F238E27FC236}">
              <a16:creationId xmlns:a16="http://schemas.microsoft.com/office/drawing/2014/main" id="{00000000-0008-0000-0100-000073010000}"/>
            </a:ext>
          </a:extLst>
        </xdr:cNvPr>
        <xdr:cNvSpPr txBox="1">
          <a:spLocks noChangeArrowheads="1"/>
        </xdr:cNvSpPr>
      </xdr:nvSpPr>
      <xdr:spPr bwMode="auto">
        <a:xfrm>
          <a:off x="312420" y="752475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20</xdr:row>
      <xdr:rowOff>158115</xdr:rowOff>
    </xdr:to>
    <xdr:sp macro="" textlink="">
      <xdr:nvSpPr>
        <xdr:cNvPr id="372" name="Text Box 11">
          <a:extLst>
            <a:ext uri="{FF2B5EF4-FFF2-40B4-BE49-F238E27FC236}">
              <a16:creationId xmlns:a16="http://schemas.microsoft.com/office/drawing/2014/main" id="{00000000-0008-0000-0100-000074010000}"/>
            </a:ext>
          </a:extLst>
        </xdr:cNvPr>
        <xdr:cNvSpPr txBox="1">
          <a:spLocks noChangeArrowheads="1"/>
        </xdr:cNvSpPr>
      </xdr:nvSpPr>
      <xdr:spPr bwMode="auto">
        <a:xfrm>
          <a:off x="312420" y="752475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114300</xdr:colOff>
      <xdr:row>19</xdr:row>
      <xdr:rowOff>872490</xdr:rowOff>
    </xdr:to>
    <xdr:sp macro="" textlink="">
      <xdr:nvSpPr>
        <xdr:cNvPr id="373" name="Text Box 11">
          <a:extLst>
            <a:ext uri="{FF2B5EF4-FFF2-40B4-BE49-F238E27FC236}">
              <a16:creationId xmlns:a16="http://schemas.microsoft.com/office/drawing/2014/main" id="{00000000-0008-0000-0100-000075010000}"/>
            </a:ext>
          </a:extLst>
        </xdr:cNvPr>
        <xdr:cNvSpPr txBox="1">
          <a:spLocks noChangeArrowheads="1"/>
        </xdr:cNvSpPr>
      </xdr:nvSpPr>
      <xdr:spPr bwMode="auto">
        <a:xfrm>
          <a:off x="388620" y="7524750"/>
          <a:ext cx="68580" cy="1891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74" name="Text Box 11">
          <a:extLst>
            <a:ext uri="{FF2B5EF4-FFF2-40B4-BE49-F238E27FC236}">
              <a16:creationId xmlns:a16="http://schemas.microsoft.com/office/drawing/2014/main" id="{00000000-0008-0000-0100-000076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75" name="Text Box 11">
          <a:extLst>
            <a:ext uri="{FF2B5EF4-FFF2-40B4-BE49-F238E27FC236}">
              <a16:creationId xmlns:a16="http://schemas.microsoft.com/office/drawing/2014/main" id="{00000000-0008-0000-0100-000077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20</xdr:row>
      <xdr:rowOff>133350</xdr:rowOff>
    </xdr:to>
    <xdr:sp macro="" textlink="">
      <xdr:nvSpPr>
        <xdr:cNvPr id="376" name="Text Box 11">
          <a:extLst>
            <a:ext uri="{FF2B5EF4-FFF2-40B4-BE49-F238E27FC236}">
              <a16:creationId xmlns:a16="http://schemas.microsoft.com/office/drawing/2014/main" id="{00000000-0008-0000-0100-000078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20</xdr:row>
      <xdr:rowOff>133350</xdr:rowOff>
    </xdr:to>
    <xdr:sp macro="" textlink="">
      <xdr:nvSpPr>
        <xdr:cNvPr id="377" name="Text Box 11">
          <a:extLst>
            <a:ext uri="{FF2B5EF4-FFF2-40B4-BE49-F238E27FC236}">
              <a16:creationId xmlns:a16="http://schemas.microsoft.com/office/drawing/2014/main" id="{00000000-0008-0000-0100-000079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78" name="Text Box 11">
          <a:extLst>
            <a:ext uri="{FF2B5EF4-FFF2-40B4-BE49-F238E27FC236}">
              <a16:creationId xmlns:a16="http://schemas.microsoft.com/office/drawing/2014/main" id="{00000000-0008-0000-0100-00007A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79" name="Text Box 11">
          <a:extLst>
            <a:ext uri="{FF2B5EF4-FFF2-40B4-BE49-F238E27FC236}">
              <a16:creationId xmlns:a16="http://schemas.microsoft.com/office/drawing/2014/main" id="{00000000-0008-0000-0100-00007B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20</xdr:row>
      <xdr:rowOff>158115</xdr:rowOff>
    </xdr:to>
    <xdr:sp macro="" textlink="">
      <xdr:nvSpPr>
        <xdr:cNvPr id="380" name="Text Box 11">
          <a:extLst>
            <a:ext uri="{FF2B5EF4-FFF2-40B4-BE49-F238E27FC236}">
              <a16:creationId xmlns:a16="http://schemas.microsoft.com/office/drawing/2014/main" id="{00000000-0008-0000-0100-00007C010000}"/>
            </a:ext>
          </a:extLst>
        </xdr:cNvPr>
        <xdr:cNvSpPr txBox="1">
          <a:spLocks noChangeArrowheads="1"/>
        </xdr:cNvSpPr>
      </xdr:nvSpPr>
      <xdr:spPr bwMode="auto">
        <a:xfrm>
          <a:off x="312420" y="752475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20</xdr:row>
      <xdr:rowOff>158115</xdr:rowOff>
    </xdr:to>
    <xdr:sp macro="" textlink="">
      <xdr:nvSpPr>
        <xdr:cNvPr id="381" name="Text Box 11">
          <a:extLst>
            <a:ext uri="{FF2B5EF4-FFF2-40B4-BE49-F238E27FC236}">
              <a16:creationId xmlns:a16="http://schemas.microsoft.com/office/drawing/2014/main" id="{00000000-0008-0000-0100-00007D010000}"/>
            </a:ext>
          </a:extLst>
        </xdr:cNvPr>
        <xdr:cNvSpPr txBox="1">
          <a:spLocks noChangeArrowheads="1"/>
        </xdr:cNvSpPr>
      </xdr:nvSpPr>
      <xdr:spPr bwMode="auto">
        <a:xfrm>
          <a:off x="312420" y="752475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20</xdr:row>
      <xdr:rowOff>158115</xdr:rowOff>
    </xdr:to>
    <xdr:sp macro="" textlink="">
      <xdr:nvSpPr>
        <xdr:cNvPr id="382" name="Text Box 11">
          <a:extLst>
            <a:ext uri="{FF2B5EF4-FFF2-40B4-BE49-F238E27FC236}">
              <a16:creationId xmlns:a16="http://schemas.microsoft.com/office/drawing/2014/main" id="{00000000-0008-0000-0100-00007E010000}"/>
            </a:ext>
          </a:extLst>
        </xdr:cNvPr>
        <xdr:cNvSpPr txBox="1">
          <a:spLocks noChangeArrowheads="1"/>
        </xdr:cNvSpPr>
      </xdr:nvSpPr>
      <xdr:spPr bwMode="auto">
        <a:xfrm>
          <a:off x="312420" y="752475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114300</xdr:colOff>
      <xdr:row>19</xdr:row>
      <xdr:rowOff>872490</xdr:rowOff>
    </xdr:to>
    <xdr:sp macro="" textlink="">
      <xdr:nvSpPr>
        <xdr:cNvPr id="383" name="Text Box 11">
          <a:extLst>
            <a:ext uri="{FF2B5EF4-FFF2-40B4-BE49-F238E27FC236}">
              <a16:creationId xmlns:a16="http://schemas.microsoft.com/office/drawing/2014/main" id="{00000000-0008-0000-0100-00007F010000}"/>
            </a:ext>
          </a:extLst>
        </xdr:cNvPr>
        <xdr:cNvSpPr txBox="1">
          <a:spLocks noChangeArrowheads="1"/>
        </xdr:cNvSpPr>
      </xdr:nvSpPr>
      <xdr:spPr bwMode="auto">
        <a:xfrm>
          <a:off x="388620" y="7524750"/>
          <a:ext cx="68580" cy="1891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84" name="Text Box 11">
          <a:extLst>
            <a:ext uri="{FF2B5EF4-FFF2-40B4-BE49-F238E27FC236}">
              <a16:creationId xmlns:a16="http://schemas.microsoft.com/office/drawing/2014/main" id="{00000000-0008-0000-0100-000080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85" name="Text Box 11">
          <a:extLst>
            <a:ext uri="{FF2B5EF4-FFF2-40B4-BE49-F238E27FC236}">
              <a16:creationId xmlns:a16="http://schemas.microsoft.com/office/drawing/2014/main" id="{00000000-0008-0000-0100-000081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638175</xdr:rowOff>
    </xdr:to>
    <xdr:sp macro="" textlink="">
      <xdr:nvSpPr>
        <xdr:cNvPr id="386" name="Text Box 11">
          <a:extLst>
            <a:ext uri="{FF2B5EF4-FFF2-40B4-BE49-F238E27FC236}">
              <a16:creationId xmlns:a16="http://schemas.microsoft.com/office/drawing/2014/main" id="{00000000-0008-0000-0100-000082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638175</xdr:rowOff>
    </xdr:to>
    <xdr:sp macro="" textlink="">
      <xdr:nvSpPr>
        <xdr:cNvPr id="387" name="Text Box 11">
          <a:extLst>
            <a:ext uri="{FF2B5EF4-FFF2-40B4-BE49-F238E27FC236}">
              <a16:creationId xmlns:a16="http://schemas.microsoft.com/office/drawing/2014/main" id="{00000000-0008-0000-0100-000083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88" name="Text Box 11">
          <a:extLst>
            <a:ext uri="{FF2B5EF4-FFF2-40B4-BE49-F238E27FC236}">
              <a16:creationId xmlns:a16="http://schemas.microsoft.com/office/drawing/2014/main" id="{00000000-0008-0000-0100-000084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89" name="Text Box 11">
          <a:extLst>
            <a:ext uri="{FF2B5EF4-FFF2-40B4-BE49-F238E27FC236}">
              <a16:creationId xmlns:a16="http://schemas.microsoft.com/office/drawing/2014/main" id="{00000000-0008-0000-0100-000085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114300</xdr:colOff>
      <xdr:row>19</xdr:row>
      <xdr:rowOff>405765</xdr:rowOff>
    </xdr:to>
    <xdr:sp macro="" textlink="">
      <xdr:nvSpPr>
        <xdr:cNvPr id="390" name="Text Box 11">
          <a:extLst>
            <a:ext uri="{FF2B5EF4-FFF2-40B4-BE49-F238E27FC236}">
              <a16:creationId xmlns:a16="http://schemas.microsoft.com/office/drawing/2014/main" id="{00000000-0008-0000-0100-000086010000}"/>
            </a:ext>
          </a:extLst>
        </xdr:cNvPr>
        <xdr:cNvSpPr txBox="1">
          <a:spLocks noChangeArrowheads="1"/>
        </xdr:cNvSpPr>
      </xdr:nvSpPr>
      <xdr:spPr bwMode="auto">
        <a:xfrm>
          <a:off x="388620" y="7524750"/>
          <a:ext cx="68580" cy="1891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91" name="Text Box 11">
          <a:extLst>
            <a:ext uri="{FF2B5EF4-FFF2-40B4-BE49-F238E27FC236}">
              <a16:creationId xmlns:a16="http://schemas.microsoft.com/office/drawing/2014/main" id="{00000000-0008-0000-0100-000087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92" name="Text Box 11">
          <a:extLst>
            <a:ext uri="{FF2B5EF4-FFF2-40B4-BE49-F238E27FC236}">
              <a16:creationId xmlns:a16="http://schemas.microsoft.com/office/drawing/2014/main" id="{00000000-0008-0000-0100-000088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638175</xdr:rowOff>
    </xdr:to>
    <xdr:sp macro="" textlink="">
      <xdr:nvSpPr>
        <xdr:cNvPr id="393" name="Text Box 11">
          <a:extLst>
            <a:ext uri="{FF2B5EF4-FFF2-40B4-BE49-F238E27FC236}">
              <a16:creationId xmlns:a16="http://schemas.microsoft.com/office/drawing/2014/main" id="{00000000-0008-0000-0100-000089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638175</xdr:rowOff>
    </xdr:to>
    <xdr:sp macro="" textlink="">
      <xdr:nvSpPr>
        <xdr:cNvPr id="394" name="Text Box 11">
          <a:extLst>
            <a:ext uri="{FF2B5EF4-FFF2-40B4-BE49-F238E27FC236}">
              <a16:creationId xmlns:a16="http://schemas.microsoft.com/office/drawing/2014/main" id="{00000000-0008-0000-0100-00008A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95" name="Text Box 11">
          <a:extLst>
            <a:ext uri="{FF2B5EF4-FFF2-40B4-BE49-F238E27FC236}">
              <a16:creationId xmlns:a16="http://schemas.microsoft.com/office/drawing/2014/main" id="{00000000-0008-0000-0100-00008B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96" name="Text Box 11">
          <a:extLst>
            <a:ext uri="{FF2B5EF4-FFF2-40B4-BE49-F238E27FC236}">
              <a16:creationId xmlns:a16="http://schemas.microsoft.com/office/drawing/2014/main" id="{00000000-0008-0000-0100-00008C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114300</xdr:colOff>
      <xdr:row>19</xdr:row>
      <xdr:rowOff>405765</xdr:rowOff>
    </xdr:to>
    <xdr:sp macro="" textlink="">
      <xdr:nvSpPr>
        <xdr:cNvPr id="397" name="Text Box 11">
          <a:extLst>
            <a:ext uri="{FF2B5EF4-FFF2-40B4-BE49-F238E27FC236}">
              <a16:creationId xmlns:a16="http://schemas.microsoft.com/office/drawing/2014/main" id="{00000000-0008-0000-0100-00008D010000}"/>
            </a:ext>
          </a:extLst>
        </xdr:cNvPr>
        <xdr:cNvSpPr txBox="1">
          <a:spLocks noChangeArrowheads="1"/>
        </xdr:cNvSpPr>
      </xdr:nvSpPr>
      <xdr:spPr bwMode="auto">
        <a:xfrm>
          <a:off x="388620" y="7524750"/>
          <a:ext cx="68580" cy="1891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98" name="Text Box 11">
          <a:extLst>
            <a:ext uri="{FF2B5EF4-FFF2-40B4-BE49-F238E27FC236}">
              <a16:creationId xmlns:a16="http://schemas.microsoft.com/office/drawing/2014/main" id="{00000000-0008-0000-0100-00008E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399" name="Text Box 11">
          <a:extLst>
            <a:ext uri="{FF2B5EF4-FFF2-40B4-BE49-F238E27FC236}">
              <a16:creationId xmlns:a16="http://schemas.microsoft.com/office/drawing/2014/main" id="{00000000-0008-0000-0100-00008F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638175</xdr:rowOff>
    </xdr:to>
    <xdr:sp macro="" textlink="">
      <xdr:nvSpPr>
        <xdr:cNvPr id="400" name="Text Box 11">
          <a:extLst>
            <a:ext uri="{FF2B5EF4-FFF2-40B4-BE49-F238E27FC236}">
              <a16:creationId xmlns:a16="http://schemas.microsoft.com/office/drawing/2014/main" id="{00000000-0008-0000-0100-000090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638175</xdr:rowOff>
    </xdr:to>
    <xdr:sp macro="" textlink="">
      <xdr:nvSpPr>
        <xdr:cNvPr id="401" name="Text Box 11">
          <a:extLst>
            <a:ext uri="{FF2B5EF4-FFF2-40B4-BE49-F238E27FC236}">
              <a16:creationId xmlns:a16="http://schemas.microsoft.com/office/drawing/2014/main" id="{00000000-0008-0000-0100-000091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02" name="Text Box 11">
          <a:extLst>
            <a:ext uri="{FF2B5EF4-FFF2-40B4-BE49-F238E27FC236}">
              <a16:creationId xmlns:a16="http://schemas.microsoft.com/office/drawing/2014/main" id="{00000000-0008-0000-0100-000092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03" name="Text Box 11">
          <a:extLst>
            <a:ext uri="{FF2B5EF4-FFF2-40B4-BE49-F238E27FC236}">
              <a16:creationId xmlns:a16="http://schemas.microsoft.com/office/drawing/2014/main" id="{00000000-0008-0000-0100-000093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114300</xdr:colOff>
      <xdr:row>19</xdr:row>
      <xdr:rowOff>405765</xdr:rowOff>
    </xdr:to>
    <xdr:sp macro="" textlink="">
      <xdr:nvSpPr>
        <xdr:cNvPr id="404" name="Text Box 11">
          <a:extLst>
            <a:ext uri="{FF2B5EF4-FFF2-40B4-BE49-F238E27FC236}">
              <a16:creationId xmlns:a16="http://schemas.microsoft.com/office/drawing/2014/main" id="{00000000-0008-0000-0100-000094010000}"/>
            </a:ext>
          </a:extLst>
        </xdr:cNvPr>
        <xdr:cNvSpPr txBox="1">
          <a:spLocks noChangeArrowheads="1"/>
        </xdr:cNvSpPr>
      </xdr:nvSpPr>
      <xdr:spPr bwMode="auto">
        <a:xfrm>
          <a:off x="388620" y="7524750"/>
          <a:ext cx="68580" cy="1891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05" name="Text Box 11">
          <a:extLst>
            <a:ext uri="{FF2B5EF4-FFF2-40B4-BE49-F238E27FC236}">
              <a16:creationId xmlns:a16="http://schemas.microsoft.com/office/drawing/2014/main" id="{00000000-0008-0000-0100-000095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06" name="Text Box 11">
          <a:extLst>
            <a:ext uri="{FF2B5EF4-FFF2-40B4-BE49-F238E27FC236}">
              <a16:creationId xmlns:a16="http://schemas.microsoft.com/office/drawing/2014/main" id="{00000000-0008-0000-0100-000096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638175</xdr:rowOff>
    </xdr:to>
    <xdr:sp macro="" textlink="">
      <xdr:nvSpPr>
        <xdr:cNvPr id="407" name="Text Box 11">
          <a:extLst>
            <a:ext uri="{FF2B5EF4-FFF2-40B4-BE49-F238E27FC236}">
              <a16:creationId xmlns:a16="http://schemas.microsoft.com/office/drawing/2014/main" id="{00000000-0008-0000-0100-000097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638175</xdr:rowOff>
    </xdr:to>
    <xdr:sp macro="" textlink="">
      <xdr:nvSpPr>
        <xdr:cNvPr id="408" name="Text Box 11">
          <a:extLst>
            <a:ext uri="{FF2B5EF4-FFF2-40B4-BE49-F238E27FC236}">
              <a16:creationId xmlns:a16="http://schemas.microsoft.com/office/drawing/2014/main" id="{00000000-0008-0000-0100-000098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09" name="Text Box 11">
          <a:extLst>
            <a:ext uri="{FF2B5EF4-FFF2-40B4-BE49-F238E27FC236}">
              <a16:creationId xmlns:a16="http://schemas.microsoft.com/office/drawing/2014/main" id="{00000000-0008-0000-0100-000099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10" name="Text Box 11">
          <a:extLst>
            <a:ext uri="{FF2B5EF4-FFF2-40B4-BE49-F238E27FC236}">
              <a16:creationId xmlns:a16="http://schemas.microsoft.com/office/drawing/2014/main" id="{00000000-0008-0000-0100-00009A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114300</xdr:colOff>
      <xdr:row>19</xdr:row>
      <xdr:rowOff>405765</xdr:rowOff>
    </xdr:to>
    <xdr:sp macro="" textlink="">
      <xdr:nvSpPr>
        <xdr:cNvPr id="411" name="Text Box 11">
          <a:extLst>
            <a:ext uri="{FF2B5EF4-FFF2-40B4-BE49-F238E27FC236}">
              <a16:creationId xmlns:a16="http://schemas.microsoft.com/office/drawing/2014/main" id="{00000000-0008-0000-0100-00009B010000}"/>
            </a:ext>
          </a:extLst>
        </xdr:cNvPr>
        <xdr:cNvSpPr txBox="1">
          <a:spLocks noChangeArrowheads="1"/>
        </xdr:cNvSpPr>
      </xdr:nvSpPr>
      <xdr:spPr bwMode="auto">
        <a:xfrm>
          <a:off x="388620" y="7524750"/>
          <a:ext cx="68580" cy="1891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12" name="Text Box 11">
          <a:extLst>
            <a:ext uri="{FF2B5EF4-FFF2-40B4-BE49-F238E27FC236}">
              <a16:creationId xmlns:a16="http://schemas.microsoft.com/office/drawing/2014/main" id="{00000000-0008-0000-0100-00009C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13" name="Text Box 11">
          <a:extLst>
            <a:ext uri="{FF2B5EF4-FFF2-40B4-BE49-F238E27FC236}">
              <a16:creationId xmlns:a16="http://schemas.microsoft.com/office/drawing/2014/main" id="{00000000-0008-0000-0100-00009D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638175</xdr:rowOff>
    </xdr:to>
    <xdr:sp macro="" textlink="">
      <xdr:nvSpPr>
        <xdr:cNvPr id="414" name="Text Box 11">
          <a:extLst>
            <a:ext uri="{FF2B5EF4-FFF2-40B4-BE49-F238E27FC236}">
              <a16:creationId xmlns:a16="http://schemas.microsoft.com/office/drawing/2014/main" id="{00000000-0008-0000-0100-00009E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638175</xdr:rowOff>
    </xdr:to>
    <xdr:sp macro="" textlink="">
      <xdr:nvSpPr>
        <xdr:cNvPr id="415" name="Text Box 11">
          <a:extLst>
            <a:ext uri="{FF2B5EF4-FFF2-40B4-BE49-F238E27FC236}">
              <a16:creationId xmlns:a16="http://schemas.microsoft.com/office/drawing/2014/main" id="{00000000-0008-0000-0100-00009F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16" name="Text Box 11">
          <a:extLst>
            <a:ext uri="{FF2B5EF4-FFF2-40B4-BE49-F238E27FC236}">
              <a16:creationId xmlns:a16="http://schemas.microsoft.com/office/drawing/2014/main" id="{00000000-0008-0000-0100-0000A0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17" name="Text Box 11">
          <a:extLst>
            <a:ext uri="{FF2B5EF4-FFF2-40B4-BE49-F238E27FC236}">
              <a16:creationId xmlns:a16="http://schemas.microsoft.com/office/drawing/2014/main" id="{00000000-0008-0000-0100-0000A1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114300</xdr:colOff>
      <xdr:row>19</xdr:row>
      <xdr:rowOff>405765</xdr:rowOff>
    </xdr:to>
    <xdr:sp macro="" textlink="">
      <xdr:nvSpPr>
        <xdr:cNvPr id="418" name="Text Box 11">
          <a:extLst>
            <a:ext uri="{FF2B5EF4-FFF2-40B4-BE49-F238E27FC236}">
              <a16:creationId xmlns:a16="http://schemas.microsoft.com/office/drawing/2014/main" id="{00000000-0008-0000-0100-0000A2010000}"/>
            </a:ext>
          </a:extLst>
        </xdr:cNvPr>
        <xdr:cNvSpPr txBox="1">
          <a:spLocks noChangeArrowheads="1"/>
        </xdr:cNvSpPr>
      </xdr:nvSpPr>
      <xdr:spPr bwMode="auto">
        <a:xfrm>
          <a:off x="388620" y="7524750"/>
          <a:ext cx="68580" cy="1891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19" name="Text Box 11">
          <a:extLst>
            <a:ext uri="{FF2B5EF4-FFF2-40B4-BE49-F238E27FC236}">
              <a16:creationId xmlns:a16="http://schemas.microsoft.com/office/drawing/2014/main" id="{00000000-0008-0000-0100-0000A3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20" name="Text Box 11">
          <a:extLst>
            <a:ext uri="{FF2B5EF4-FFF2-40B4-BE49-F238E27FC236}">
              <a16:creationId xmlns:a16="http://schemas.microsoft.com/office/drawing/2014/main" id="{00000000-0008-0000-0100-0000A4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638175</xdr:rowOff>
    </xdr:to>
    <xdr:sp macro="" textlink="">
      <xdr:nvSpPr>
        <xdr:cNvPr id="421" name="Text Box 11">
          <a:extLst>
            <a:ext uri="{FF2B5EF4-FFF2-40B4-BE49-F238E27FC236}">
              <a16:creationId xmlns:a16="http://schemas.microsoft.com/office/drawing/2014/main" id="{00000000-0008-0000-0100-0000A5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19</xdr:row>
      <xdr:rowOff>638175</xdr:rowOff>
    </xdr:to>
    <xdr:sp macro="" textlink="">
      <xdr:nvSpPr>
        <xdr:cNvPr id="422" name="Text Box 11">
          <a:extLst>
            <a:ext uri="{FF2B5EF4-FFF2-40B4-BE49-F238E27FC236}">
              <a16:creationId xmlns:a16="http://schemas.microsoft.com/office/drawing/2014/main" id="{00000000-0008-0000-0100-0000A6010000}"/>
            </a:ext>
          </a:extLst>
        </xdr:cNvPr>
        <xdr:cNvSpPr txBox="1">
          <a:spLocks noChangeArrowheads="1"/>
        </xdr:cNvSpPr>
      </xdr:nvSpPr>
      <xdr:spPr bwMode="auto">
        <a:xfrm>
          <a:off x="312420" y="752475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23" name="Text Box 11">
          <a:extLst>
            <a:ext uri="{FF2B5EF4-FFF2-40B4-BE49-F238E27FC236}">
              <a16:creationId xmlns:a16="http://schemas.microsoft.com/office/drawing/2014/main" id="{00000000-0008-0000-0100-0000A7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24" name="Text Box 11">
          <a:extLst>
            <a:ext uri="{FF2B5EF4-FFF2-40B4-BE49-F238E27FC236}">
              <a16:creationId xmlns:a16="http://schemas.microsoft.com/office/drawing/2014/main" id="{00000000-0008-0000-0100-0000A8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114300</xdr:colOff>
      <xdr:row>19</xdr:row>
      <xdr:rowOff>405765</xdr:rowOff>
    </xdr:to>
    <xdr:sp macro="" textlink="">
      <xdr:nvSpPr>
        <xdr:cNvPr id="425" name="Text Box 11">
          <a:extLst>
            <a:ext uri="{FF2B5EF4-FFF2-40B4-BE49-F238E27FC236}">
              <a16:creationId xmlns:a16="http://schemas.microsoft.com/office/drawing/2014/main" id="{00000000-0008-0000-0100-0000A9010000}"/>
            </a:ext>
          </a:extLst>
        </xdr:cNvPr>
        <xdr:cNvSpPr txBox="1">
          <a:spLocks noChangeArrowheads="1"/>
        </xdr:cNvSpPr>
      </xdr:nvSpPr>
      <xdr:spPr bwMode="auto">
        <a:xfrm>
          <a:off x="388620" y="7524750"/>
          <a:ext cx="68580" cy="1891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26" name="Text Box 11">
          <a:extLst>
            <a:ext uri="{FF2B5EF4-FFF2-40B4-BE49-F238E27FC236}">
              <a16:creationId xmlns:a16="http://schemas.microsoft.com/office/drawing/2014/main" id="{00000000-0008-0000-0100-0000AA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427" name="Text Box 11">
          <a:extLst>
            <a:ext uri="{FF2B5EF4-FFF2-40B4-BE49-F238E27FC236}">
              <a16:creationId xmlns:a16="http://schemas.microsoft.com/office/drawing/2014/main" id="{00000000-0008-0000-0100-0000AB010000}"/>
            </a:ext>
          </a:extLst>
        </xdr:cNvPr>
        <xdr:cNvSpPr txBox="1">
          <a:spLocks noChangeArrowheads="1"/>
        </xdr:cNvSpPr>
      </xdr:nvSpPr>
      <xdr:spPr bwMode="auto">
        <a:xfrm>
          <a:off x="312420" y="752475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790" name="Text Box 8">
          <a:extLst>
            <a:ext uri="{FF2B5EF4-FFF2-40B4-BE49-F238E27FC236}">
              <a16:creationId xmlns:a16="http://schemas.microsoft.com/office/drawing/2014/main" id="{00000000-0008-0000-0100-000016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791" name="Text Box 9">
          <a:extLst>
            <a:ext uri="{FF2B5EF4-FFF2-40B4-BE49-F238E27FC236}">
              <a16:creationId xmlns:a16="http://schemas.microsoft.com/office/drawing/2014/main" id="{00000000-0008-0000-0100-000017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792" name="Text Box 11">
          <a:extLst>
            <a:ext uri="{FF2B5EF4-FFF2-40B4-BE49-F238E27FC236}">
              <a16:creationId xmlns:a16="http://schemas.microsoft.com/office/drawing/2014/main" id="{00000000-0008-0000-0100-000018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793" name="Text Box 8">
          <a:extLst>
            <a:ext uri="{FF2B5EF4-FFF2-40B4-BE49-F238E27FC236}">
              <a16:creationId xmlns:a16="http://schemas.microsoft.com/office/drawing/2014/main" id="{00000000-0008-0000-0100-000019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794" name="Text Box 9">
          <a:extLst>
            <a:ext uri="{FF2B5EF4-FFF2-40B4-BE49-F238E27FC236}">
              <a16:creationId xmlns:a16="http://schemas.microsoft.com/office/drawing/2014/main" id="{00000000-0008-0000-0100-00001A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795" name="Text Box 11">
          <a:extLst>
            <a:ext uri="{FF2B5EF4-FFF2-40B4-BE49-F238E27FC236}">
              <a16:creationId xmlns:a16="http://schemas.microsoft.com/office/drawing/2014/main" id="{00000000-0008-0000-0100-00001B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796" name="Text Box 8">
          <a:extLst>
            <a:ext uri="{FF2B5EF4-FFF2-40B4-BE49-F238E27FC236}">
              <a16:creationId xmlns:a16="http://schemas.microsoft.com/office/drawing/2014/main" id="{00000000-0008-0000-0100-00001C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797" name="Text Box 9">
          <a:extLst>
            <a:ext uri="{FF2B5EF4-FFF2-40B4-BE49-F238E27FC236}">
              <a16:creationId xmlns:a16="http://schemas.microsoft.com/office/drawing/2014/main" id="{00000000-0008-0000-0100-00001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798" name="Text Box 11">
          <a:extLst>
            <a:ext uri="{FF2B5EF4-FFF2-40B4-BE49-F238E27FC236}">
              <a16:creationId xmlns:a16="http://schemas.microsoft.com/office/drawing/2014/main" id="{00000000-0008-0000-0100-00001E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799" name="Text Box 8">
          <a:extLst>
            <a:ext uri="{FF2B5EF4-FFF2-40B4-BE49-F238E27FC236}">
              <a16:creationId xmlns:a16="http://schemas.microsoft.com/office/drawing/2014/main" id="{00000000-0008-0000-0100-00001F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00" name="Text Box 9">
          <a:extLst>
            <a:ext uri="{FF2B5EF4-FFF2-40B4-BE49-F238E27FC236}">
              <a16:creationId xmlns:a16="http://schemas.microsoft.com/office/drawing/2014/main" id="{00000000-0008-0000-0100-000020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01" name="Text Box 11">
          <a:extLst>
            <a:ext uri="{FF2B5EF4-FFF2-40B4-BE49-F238E27FC236}">
              <a16:creationId xmlns:a16="http://schemas.microsoft.com/office/drawing/2014/main" id="{00000000-0008-0000-0100-000021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02" name="Text Box 8">
          <a:extLst>
            <a:ext uri="{FF2B5EF4-FFF2-40B4-BE49-F238E27FC236}">
              <a16:creationId xmlns:a16="http://schemas.microsoft.com/office/drawing/2014/main" id="{00000000-0008-0000-0100-000022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03" name="Text Box 9">
          <a:extLst>
            <a:ext uri="{FF2B5EF4-FFF2-40B4-BE49-F238E27FC236}">
              <a16:creationId xmlns:a16="http://schemas.microsoft.com/office/drawing/2014/main" id="{00000000-0008-0000-0100-000023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04" name="Text Box 11">
          <a:extLst>
            <a:ext uri="{FF2B5EF4-FFF2-40B4-BE49-F238E27FC236}">
              <a16:creationId xmlns:a16="http://schemas.microsoft.com/office/drawing/2014/main" id="{00000000-0008-0000-0100-000024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05" name="Text Box 8">
          <a:extLst>
            <a:ext uri="{FF2B5EF4-FFF2-40B4-BE49-F238E27FC236}">
              <a16:creationId xmlns:a16="http://schemas.microsoft.com/office/drawing/2014/main" id="{00000000-0008-0000-0100-000025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06" name="Text Box 9">
          <a:extLst>
            <a:ext uri="{FF2B5EF4-FFF2-40B4-BE49-F238E27FC236}">
              <a16:creationId xmlns:a16="http://schemas.microsoft.com/office/drawing/2014/main" id="{00000000-0008-0000-0100-000026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07" name="Text Box 11">
          <a:extLst>
            <a:ext uri="{FF2B5EF4-FFF2-40B4-BE49-F238E27FC236}">
              <a16:creationId xmlns:a16="http://schemas.microsoft.com/office/drawing/2014/main" id="{00000000-0008-0000-0100-000027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08" name="Text Box 11">
          <a:extLst>
            <a:ext uri="{FF2B5EF4-FFF2-40B4-BE49-F238E27FC236}">
              <a16:creationId xmlns:a16="http://schemas.microsoft.com/office/drawing/2014/main" id="{00000000-0008-0000-0100-000028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09" name="Text Box 9">
          <a:extLst>
            <a:ext uri="{FF2B5EF4-FFF2-40B4-BE49-F238E27FC236}">
              <a16:creationId xmlns:a16="http://schemas.microsoft.com/office/drawing/2014/main" id="{00000000-0008-0000-0100-000029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10" name="Text Box 11">
          <a:extLst>
            <a:ext uri="{FF2B5EF4-FFF2-40B4-BE49-F238E27FC236}">
              <a16:creationId xmlns:a16="http://schemas.microsoft.com/office/drawing/2014/main" id="{00000000-0008-0000-0100-00002A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11" name="Text Box 8">
          <a:extLst>
            <a:ext uri="{FF2B5EF4-FFF2-40B4-BE49-F238E27FC236}">
              <a16:creationId xmlns:a16="http://schemas.microsoft.com/office/drawing/2014/main" id="{00000000-0008-0000-0100-00002B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12" name="Text Box 9">
          <a:extLst>
            <a:ext uri="{FF2B5EF4-FFF2-40B4-BE49-F238E27FC236}">
              <a16:creationId xmlns:a16="http://schemas.microsoft.com/office/drawing/2014/main" id="{00000000-0008-0000-0100-00002C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13" name="Text Box 11">
          <a:extLst>
            <a:ext uri="{FF2B5EF4-FFF2-40B4-BE49-F238E27FC236}">
              <a16:creationId xmlns:a16="http://schemas.microsoft.com/office/drawing/2014/main" id="{00000000-0008-0000-0100-00002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14" name="Text Box 8">
          <a:extLst>
            <a:ext uri="{FF2B5EF4-FFF2-40B4-BE49-F238E27FC236}">
              <a16:creationId xmlns:a16="http://schemas.microsoft.com/office/drawing/2014/main" id="{00000000-0008-0000-0100-00002E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15" name="Text Box 9">
          <a:extLst>
            <a:ext uri="{FF2B5EF4-FFF2-40B4-BE49-F238E27FC236}">
              <a16:creationId xmlns:a16="http://schemas.microsoft.com/office/drawing/2014/main" id="{00000000-0008-0000-0100-00002F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16" name="Text Box 11">
          <a:extLst>
            <a:ext uri="{FF2B5EF4-FFF2-40B4-BE49-F238E27FC236}">
              <a16:creationId xmlns:a16="http://schemas.microsoft.com/office/drawing/2014/main" id="{00000000-0008-0000-0100-000030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17" name="Text Box 8">
          <a:extLst>
            <a:ext uri="{FF2B5EF4-FFF2-40B4-BE49-F238E27FC236}">
              <a16:creationId xmlns:a16="http://schemas.microsoft.com/office/drawing/2014/main" id="{00000000-0008-0000-0100-000031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18" name="Text Box 9">
          <a:extLst>
            <a:ext uri="{FF2B5EF4-FFF2-40B4-BE49-F238E27FC236}">
              <a16:creationId xmlns:a16="http://schemas.microsoft.com/office/drawing/2014/main" id="{00000000-0008-0000-0100-000032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19" name="Text Box 11">
          <a:extLst>
            <a:ext uri="{FF2B5EF4-FFF2-40B4-BE49-F238E27FC236}">
              <a16:creationId xmlns:a16="http://schemas.microsoft.com/office/drawing/2014/main" id="{00000000-0008-0000-0100-000033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20" name="Text Box 8">
          <a:extLst>
            <a:ext uri="{FF2B5EF4-FFF2-40B4-BE49-F238E27FC236}">
              <a16:creationId xmlns:a16="http://schemas.microsoft.com/office/drawing/2014/main" id="{00000000-0008-0000-0100-000034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21" name="Text Box 9">
          <a:extLst>
            <a:ext uri="{FF2B5EF4-FFF2-40B4-BE49-F238E27FC236}">
              <a16:creationId xmlns:a16="http://schemas.microsoft.com/office/drawing/2014/main" id="{00000000-0008-0000-0100-000035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22" name="Text Box 11">
          <a:extLst>
            <a:ext uri="{FF2B5EF4-FFF2-40B4-BE49-F238E27FC236}">
              <a16:creationId xmlns:a16="http://schemas.microsoft.com/office/drawing/2014/main" id="{00000000-0008-0000-0100-000036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23" name="Text Box 8">
          <a:extLst>
            <a:ext uri="{FF2B5EF4-FFF2-40B4-BE49-F238E27FC236}">
              <a16:creationId xmlns:a16="http://schemas.microsoft.com/office/drawing/2014/main" id="{00000000-0008-0000-0100-000037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24" name="Text Box 9">
          <a:extLst>
            <a:ext uri="{FF2B5EF4-FFF2-40B4-BE49-F238E27FC236}">
              <a16:creationId xmlns:a16="http://schemas.microsoft.com/office/drawing/2014/main" id="{00000000-0008-0000-0100-000038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25" name="Text Box 11">
          <a:extLst>
            <a:ext uri="{FF2B5EF4-FFF2-40B4-BE49-F238E27FC236}">
              <a16:creationId xmlns:a16="http://schemas.microsoft.com/office/drawing/2014/main" id="{00000000-0008-0000-0100-000039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26" name="Text Box 8">
          <a:extLst>
            <a:ext uri="{FF2B5EF4-FFF2-40B4-BE49-F238E27FC236}">
              <a16:creationId xmlns:a16="http://schemas.microsoft.com/office/drawing/2014/main" id="{00000000-0008-0000-0100-00003A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27" name="Text Box 9">
          <a:extLst>
            <a:ext uri="{FF2B5EF4-FFF2-40B4-BE49-F238E27FC236}">
              <a16:creationId xmlns:a16="http://schemas.microsoft.com/office/drawing/2014/main" id="{00000000-0008-0000-0100-00003B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28" name="Text Box 11">
          <a:extLst>
            <a:ext uri="{FF2B5EF4-FFF2-40B4-BE49-F238E27FC236}">
              <a16:creationId xmlns:a16="http://schemas.microsoft.com/office/drawing/2014/main" id="{00000000-0008-0000-0100-00003C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29" name="Text Box 8">
          <a:extLst>
            <a:ext uri="{FF2B5EF4-FFF2-40B4-BE49-F238E27FC236}">
              <a16:creationId xmlns:a16="http://schemas.microsoft.com/office/drawing/2014/main" id="{00000000-0008-0000-0100-00003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30" name="Text Box 9">
          <a:extLst>
            <a:ext uri="{FF2B5EF4-FFF2-40B4-BE49-F238E27FC236}">
              <a16:creationId xmlns:a16="http://schemas.microsoft.com/office/drawing/2014/main" id="{00000000-0008-0000-0100-00003E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31" name="Text Box 11">
          <a:extLst>
            <a:ext uri="{FF2B5EF4-FFF2-40B4-BE49-F238E27FC236}">
              <a16:creationId xmlns:a16="http://schemas.microsoft.com/office/drawing/2014/main" id="{00000000-0008-0000-0100-00003F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32" name="Text Box 8">
          <a:extLst>
            <a:ext uri="{FF2B5EF4-FFF2-40B4-BE49-F238E27FC236}">
              <a16:creationId xmlns:a16="http://schemas.microsoft.com/office/drawing/2014/main" id="{00000000-0008-0000-0100-000040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33" name="Text Box 9">
          <a:extLst>
            <a:ext uri="{FF2B5EF4-FFF2-40B4-BE49-F238E27FC236}">
              <a16:creationId xmlns:a16="http://schemas.microsoft.com/office/drawing/2014/main" id="{00000000-0008-0000-0100-000041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34" name="Text Box 11">
          <a:extLst>
            <a:ext uri="{FF2B5EF4-FFF2-40B4-BE49-F238E27FC236}">
              <a16:creationId xmlns:a16="http://schemas.microsoft.com/office/drawing/2014/main" id="{00000000-0008-0000-0100-000042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35" name="Text Box 8">
          <a:extLst>
            <a:ext uri="{FF2B5EF4-FFF2-40B4-BE49-F238E27FC236}">
              <a16:creationId xmlns:a16="http://schemas.microsoft.com/office/drawing/2014/main" id="{00000000-0008-0000-0100-000043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36" name="Text Box 9">
          <a:extLst>
            <a:ext uri="{FF2B5EF4-FFF2-40B4-BE49-F238E27FC236}">
              <a16:creationId xmlns:a16="http://schemas.microsoft.com/office/drawing/2014/main" id="{00000000-0008-0000-0100-000044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37" name="Text Box 11">
          <a:extLst>
            <a:ext uri="{FF2B5EF4-FFF2-40B4-BE49-F238E27FC236}">
              <a16:creationId xmlns:a16="http://schemas.microsoft.com/office/drawing/2014/main" id="{00000000-0008-0000-0100-000045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38" name="Text Box 8">
          <a:extLst>
            <a:ext uri="{FF2B5EF4-FFF2-40B4-BE49-F238E27FC236}">
              <a16:creationId xmlns:a16="http://schemas.microsoft.com/office/drawing/2014/main" id="{00000000-0008-0000-0100-000046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39" name="Text Box 9">
          <a:extLst>
            <a:ext uri="{FF2B5EF4-FFF2-40B4-BE49-F238E27FC236}">
              <a16:creationId xmlns:a16="http://schemas.microsoft.com/office/drawing/2014/main" id="{00000000-0008-0000-0100-000047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40" name="Text Box 11">
          <a:extLst>
            <a:ext uri="{FF2B5EF4-FFF2-40B4-BE49-F238E27FC236}">
              <a16:creationId xmlns:a16="http://schemas.microsoft.com/office/drawing/2014/main" id="{00000000-0008-0000-0100-000048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41" name="Text Box 8">
          <a:extLst>
            <a:ext uri="{FF2B5EF4-FFF2-40B4-BE49-F238E27FC236}">
              <a16:creationId xmlns:a16="http://schemas.microsoft.com/office/drawing/2014/main" id="{00000000-0008-0000-0100-000049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42" name="Text Box 9">
          <a:extLst>
            <a:ext uri="{FF2B5EF4-FFF2-40B4-BE49-F238E27FC236}">
              <a16:creationId xmlns:a16="http://schemas.microsoft.com/office/drawing/2014/main" id="{00000000-0008-0000-0100-00004A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43" name="Text Box 11">
          <a:extLst>
            <a:ext uri="{FF2B5EF4-FFF2-40B4-BE49-F238E27FC236}">
              <a16:creationId xmlns:a16="http://schemas.microsoft.com/office/drawing/2014/main" id="{00000000-0008-0000-0100-00004B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844" name="Text Box 8">
          <a:extLst>
            <a:ext uri="{FF2B5EF4-FFF2-40B4-BE49-F238E27FC236}">
              <a16:creationId xmlns:a16="http://schemas.microsoft.com/office/drawing/2014/main" id="{00000000-0008-0000-0100-00004C030000}"/>
            </a:ext>
          </a:extLst>
        </xdr:cNvPr>
        <xdr:cNvSpPr txBox="1">
          <a:spLocks noChangeArrowheads="1"/>
        </xdr:cNvSpPr>
      </xdr:nvSpPr>
      <xdr:spPr bwMode="auto">
        <a:xfrm>
          <a:off x="40386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845" name="Text Box 9">
          <a:extLst>
            <a:ext uri="{FF2B5EF4-FFF2-40B4-BE49-F238E27FC236}">
              <a16:creationId xmlns:a16="http://schemas.microsoft.com/office/drawing/2014/main" id="{00000000-0008-0000-0100-00004D030000}"/>
            </a:ext>
          </a:extLst>
        </xdr:cNvPr>
        <xdr:cNvSpPr txBox="1">
          <a:spLocks noChangeArrowheads="1"/>
        </xdr:cNvSpPr>
      </xdr:nvSpPr>
      <xdr:spPr bwMode="auto">
        <a:xfrm>
          <a:off x="27432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846" name="Text Box 11">
          <a:extLst>
            <a:ext uri="{FF2B5EF4-FFF2-40B4-BE49-F238E27FC236}">
              <a16:creationId xmlns:a16="http://schemas.microsoft.com/office/drawing/2014/main" id="{00000000-0008-0000-0100-00004E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47" name="Text Box 8">
          <a:extLst>
            <a:ext uri="{FF2B5EF4-FFF2-40B4-BE49-F238E27FC236}">
              <a16:creationId xmlns:a16="http://schemas.microsoft.com/office/drawing/2014/main" id="{00000000-0008-0000-0100-00004F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48" name="Text Box 9">
          <a:extLst>
            <a:ext uri="{FF2B5EF4-FFF2-40B4-BE49-F238E27FC236}">
              <a16:creationId xmlns:a16="http://schemas.microsoft.com/office/drawing/2014/main" id="{00000000-0008-0000-0100-000050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49" name="Text Box 11">
          <a:extLst>
            <a:ext uri="{FF2B5EF4-FFF2-40B4-BE49-F238E27FC236}">
              <a16:creationId xmlns:a16="http://schemas.microsoft.com/office/drawing/2014/main" id="{00000000-0008-0000-0100-000051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17</xdr:row>
      <xdr:rowOff>0</xdr:rowOff>
    </xdr:from>
    <xdr:to>
      <xdr:col>1</xdr:col>
      <xdr:colOff>152400</xdr:colOff>
      <xdr:row>17</xdr:row>
      <xdr:rowOff>30480</xdr:rowOff>
    </xdr:to>
    <xdr:sp macro="" textlink="">
      <xdr:nvSpPr>
        <xdr:cNvPr id="850" name="Text Box 11">
          <a:extLst>
            <a:ext uri="{FF2B5EF4-FFF2-40B4-BE49-F238E27FC236}">
              <a16:creationId xmlns:a16="http://schemas.microsoft.com/office/drawing/2014/main" id="{00000000-0008-0000-0100-000052030000}"/>
            </a:ext>
          </a:extLst>
        </xdr:cNvPr>
        <xdr:cNvSpPr txBox="1">
          <a:spLocks noChangeArrowheads="1"/>
        </xdr:cNvSpPr>
      </xdr:nvSpPr>
      <xdr:spPr bwMode="auto">
        <a:xfrm>
          <a:off x="4191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851" name="Text Box 8">
          <a:extLst>
            <a:ext uri="{FF2B5EF4-FFF2-40B4-BE49-F238E27FC236}">
              <a16:creationId xmlns:a16="http://schemas.microsoft.com/office/drawing/2014/main" id="{00000000-0008-0000-0100-000053030000}"/>
            </a:ext>
          </a:extLst>
        </xdr:cNvPr>
        <xdr:cNvSpPr txBox="1">
          <a:spLocks noChangeArrowheads="1"/>
        </xdr:cNvSpPr>
      </xdr:nvSpPr>
      <xdr:spPr bwMode="auto">
        <a:xfrm>
          <a:off x="342900" y="906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852" name="Text Box 9">
          <a:extLst>
            <a:ext uri="{FF2B5EF4-FFF2-40B4-BE49-F238E27FC236}">
              <a16:creationId xmlns:a16="http://schemas.microsoft.com/office/drawing/2014/main" id="{00000000-0008-0000-0100-000054030000}"/>
            </a:ext>
          </a:extLst>
        </xdr:cNvPr>
        <xdr:cNvSpPr txBox="1">
          <a:spLocks noChangeArrowheads="1"/>
        </xdr:cNvSpPr>
      </xdr:nvSpPr>
      <xdr:spPr bwMode="auto">
        <a:xfrm>
          <a:off x="342900" y="906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853" name="Text Box 11">
          <a:extLst>
            <a:ext uri="{FF2B5EF4-FFF2-40B4-BE49-F238E27FC236}">
              <a16:creationId xmlns:a16="http://schemas.microsoft.com/office/drawing/2014/main" id="{00000000-0008-0000-0100-000055030000}"/>
            </a:ext>
          </a:extLst>
        </xdr:cNvPr>
        <xdr:cNvSpPr txBox="1">
          <a:spLocks noChangeArrowheads="1"/>
        </xdr:cNvSpPr>
      </xdr:nvSpPr>
      <xdr:spPr bwMode="auto">
        <a:xfrm>
          <a:off x="342900" y="906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54" name="Text Box 8">
          <a:extLst>
            <a:ext uri="{FF2B5EF4-FFF2-40B4-BE49-F238E27FC236}">
              <a16:creationId xmlns:a16="http://schemas.microsoft.com/office/drawing/2014/main" id="{00000000-0008-0000-0100-000056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55" name="Text Box 9">
          <a:extLst>
            <a:ext uri="{FF2B5EF4-FFF2-40B4-BE49-F238E27FC236}">
              <a16:creationId xmlns:a16="http://schemas.microsoft.com/office/drawing/2014/main" id="{00000000-0008-0000-0100-000057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56" name="Text Box 11">
          <a:extLst>
            <a:ext uri="{FF2B5EF4-FFF2-40B4-BE49-F238E27FC236}">
              <a16:creationId xmlns:a16="http://schemas.microsoft.com/office/drawing/2014/main" id="{00000000-0008-0000-0100-000058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857" name="Text Box 8">
          <a:extLst>
            <a:ext uri="{FF2B5EF4-FFF2-40B4-BE49-F238E27FC236}">
              <a16:creationId xmlns:a16="http://schemas.microsoft.com/office/drawing/2014/main" id="{00000000-0008-0000-0100-000059030000}"/>
            </a:ext>
          </a:extLst>
        </xdr:cNvPr>
        <xdr:cNvSpPr txBox="1">
          <a:spLocks noChangeArrowheads="1"/>
        </xdr:cNvSpPr>
      </xdr:nvSpPr>
      <xdr:spPr bwMode="auto">
        <a:xfrm>
          <a:off x="342900" y="906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858" name="Text Box 9">
          <a:extLst>
            <a:ext uri="{FF2B5EF4-FFF2-40B4-BE49-F238E27FC236}">
              <a16:creationId xmlns:a16="http://schemas.microsoft.com/office/drawing/2014/main" id="{00000000-0008-0000-0100-00005A030000}"/>
            </a:ext>
          </a:extLst>
        </xdr:cNvPr>
        <xdr:cNvSpPr txBox="1">
          <a:spLocks noChangeArrowheads="1"/>
        </xdr:cNvSpPr>
      </xdr:nvSpPr>
      <xdr:spPr bwMode="auto">
        <a:xfrm>
          <a:off x="342900" y="906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859" name="Text Box 11">
          <a:extLst>
            <a:ext uri="{FF2B5EF4-FFF2-40B4-BE49-F238E27FC236}">
              <a16:creationId xmlns:a16="http://schemas.microsoft.com/office/drawing/2014/main" id="{00000000-0008-0000-0100-00005B030000}"/>
            </a:ext>
          </a:extLst>
        </xdr:cNvPr>
        <xdr:cNvSpPr txBox="1">
          <a:spLocks noChangeArrowheads="1"/>
        </xdr:cNvSpPr>
      </xdr:nvSpPr>
      <xdr:spPr bwMode="auto">
        <a:xfrm>
          <a:off x="342900" y="906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60" name="Text Box 8">
          <a:extLst>
            <a:ext uri="{FF2B5EF4-FFF2-40B4-BE49-F238E27FC236}">
              <a16:creationId xmlns:a16="http://schemas.microsoft.com/office/drawing/2014/main" id="{00000000-0008-0000-0100-00005C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61" name="Text Box 9">
          <a:extLst>
            <a:ext uri="{FF2B5EF4-FFF2-40B4-BE49-F238E27FC236}">
              <a16:creationId xmlns:a16="http://schemas.microsoft.com/office/drawing/2014/main" id="{00000000-0008-0000-0100-00005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62" name="Text Box 11">
          <a:extLst>
            <a:ext uri="{FF2B5EF4-FFF2-40B4-BE49-F238E27FC236}">
              <a16:creationId xmlns:a16="http://schemas.microsoft.com/office/drawing/2014/main" id="{00000000-0008-0000-0100-00005E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863" name="Text Box 8">
          <a:extLst>
            <a:ext uri="{FF2B5EF4-FFF2-40B4-BE49-F238E27FC236}">
              <a16:creationId xmlns:a16="http://schemas.microsoft.com/office/drawing/2014/main" id="{00000000-0008-0000-0100-00005F030000}"/>
            </a:ext>
          </a:extLst>
        </xdr:cNvPr>
        <xdr:cNvSpPr txBox="1">
          <a:spLocks noChangeArrowheads="1"/>
        </xdr:cNvSpPr>
      </xdr:nvSpPr>
      <xdr:spPr bwMode="auto">
        <a:xfrm>
          <a:off x="40386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864" name="Text Box 11">
          <a:extLst>
            <a:ext uri="{FF2B5EF4-FFF2-40B4-BE49-F238E27FC236}">
              <a16:creationId xmlns:a16="http://schemas.microsoft.com/office/drawing/2014/main" id="{00000000-0008-0000-0100-000060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865" name="Text Box 11">
          <a:extLst>
            <a:ext uri="{FF2B5EF4-FFF2-40B4-BE49-F238E27FC236}">
              <a16:creationId xmlns:a16="http://schemas.microsoft.com/office/drawing/2014/main" id="{00000000-0008-0000-0100-000061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866" name="Text Box 11">
          <a:extLst>
            <a:ext uri="{FF2B5EF4-FFF2-40B4-BE49-F238E27FC236}">
              <a16:creationId xmlns:a16="http://schemas.microsoft.com/office/drawing/2014/main" id="{00000000-0008-0000-0100-000062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867" name="Text Box 11">
          <a:extLst>
            <a:ext uri="{FF2B5EF4-FFF2-40B4-BE49-F238E27FC236}">
              <a16:creationId xmlns:a16="http://schemas.microsoft.com/office/drawing/2014/main" id="{00000000-0008-0000-0100-000063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868" name="Text Box 11">
          <a:extLst>
            <a:ext uri="{FF2B5EF4-FFF2-40B4-BE49-F238E27FC236}">
              <a16:creationId xmlns:a16="http://schemas.microsoft.com/office/drawing/2014/main" id="{00000000-0008-0000-0100-000064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869" name="Text Box 11">
          <a:extLst>
            <a:ext uri="{FF2B5EF4-FFF2-40B4-BE49-F238E27FC236}">
              <a16:creationId xmlns:a16="http://schemas.microsoft.com/office/drawing/2014/main" id="{00000000-0008-0000-0100-000065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870" name="Text Box 11">
          <a:extLst>
            <a:ext uri="{FF2B5EF4-FFF2-40B4-BE49-F238E27FC236}">
              <a16:creationId xmlns:a16="http://schemas.microsoft.com/office/drawing/2014/main" id="{00000000-0008-0000-0100-000066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871" name="Text Box 11">
          <a:extLst>
            <a:ext uri="{FF2B5EF4-FFF2-40B4-BE49-F238E27FC236}">
              <a16:creationId xmlns:a16="http://schemas.microsoft.com/office/drawing/2014/main" id="{00000000-0008-0000-0100-000067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872" name="Text Box 11">
          <a:extLst>
            <a:ext uri="{FF2B5EF4-FFF2-40B4-BE49-F238E27FC236}">
              <a16:creationId xmlns:a16="http://schemas.microsoft.com/office/drawing/2014/main" id="{00000000-0008-0000-0100-000068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873" name="Text Box 8">
          <a:extLst>
            <a:ext uri="{FF2B5EF4-FFF2-40B4-BE49-F238E27FC236}">
              <a16:creationId xmlns:a16="http://schemas.microsoft.com/office/drawing/2014/main" id="{00000000-0008-0000-0100-000069030000}"/>
            </a:ext>
          </a:extLst>
        </xdr:cNvPr>
        <xdr:cNvSpPr txBox="1">
          <a:spLocks noChangeArrowheads="1"/>
        </xdr:cNvSpPr>
      </xdr:nvSpPr>
      <xdr:spPr bwMode="auto">
        <a:xfrm>
          <a:off x="40386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874" name="Text Box 11">
          <a:extLst>
            <a:ext uri="{FF2B5EF4-FFF2-40B4-BE49-F238E27FC236}">
              <a16:creationId xmlns:a16="http://schemas.microsoft.com/office/drawing/2014/main" id="{00000000-0008-0000-0100-00006A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75" name="Text Box 9">
          <a:extLst>
            <a:ext uri="{FF2B5EF4-FFF2-40B4-BE49-F238E27FC236}">
              <a16:creationId xmlns:a16="http://schemas.microsoft.com/office/drawing/2014/main" id="{00000000-0008-0000-0100-00006B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76" name="Text Box 11">
          <a:extLst>
            <a:ext uri="{FF2B5EF4-FFF2-40B4-BE49-F238E27FC236}">
              <a16:creationId xmlns:a16="http://schemas.microsoft.com/office/drawing/2014/main" id="{00000000-0008-0000-0100-00006C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77" name="Text Box 8">
          <a:extLst>
            <a:ext uri="{FF2B5EF4-FFF2-40B4-BE49-F238E27FC236}">
              <a16:creationId xmlns:a16="http://schemas.microsoft.com/office/drawing/2014/main" id="{00000000-0008-0000-0100-00006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78" name="Text Box 9">
          <a:extLst>
            <a:ext uri="{FF2B5EF4-FFF2-40B4-BE49-F238E27FC236}">
              <a16:creationId xmlns:a16="http://schemas.microsoft.com/office/drawing/2014/main" id="{00000000-0008-0000-0100-00006E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79" name="Text Box 11">
          <a:extLst>
            <a:ext uri="{FF2B5EF4-FFF2-40B4-BE49-F238E27FC236}">
              <a16:creationId xmlns:a16="http://schemas.microsoft.com/office/drawing/2014/main" id="{00000000-0008-0000-0100-00006F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80" name="Text Box 8">
          <a:extLst>
            <a:ext uri="{FF2B5EF4-FFF2-40B4-BE49-F238E27FC236}">
              <a16:creationId xmlns:a16="http://schemas.microsoft.com/office/drawing/2014/main" id="{00000000-0008-0000-0100-000070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81" name="Text Box 9">
          <a:extLst>
            <a:ext uri="{FF2B5EF4-FFF2-40B4-BE49-F238E27FC236}">
              <a16:creationId xmlns:a16="http://schemas.microsoft.com/office/drawing/2014/main" id="{00000000-0008-0000-0100-000071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82" name="Text Box 11">
          <a:extLst>
            <a:ext uri="{FF2B5EF4-FFF2-40B4-BE49-F238E27FC236}">
              <a16:creationId xmlns:a16="http://schemas.microsoft.com/office/drawing/2014/main" id="{00000000-0008-0000-0100-000072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83" name="Text Box 8">
          <a:extLst>
            <a:ext uri="{FF2B5EF4-FFF2-40B4-BE49-F238E27FC236}">
              <a16:creationId xmlns:a16="http://schemas.microsoft.com/office/drawing/2014/main" id="{00000000-0008-0000-0100-000073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84" name="Text Box 9">
          <a:extLst>
            <a:ext uri="{FF2B5EF4-FFF2-40B4-BE49-F238E27FC236}">
              <a16:creationId xmlns:a16="http://schemas.microsoft.com/office/drawing/2014/main" id="{00000000-0008-0000-0100-000074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85" name="Text Box 11">
          <a:extLst>
            <a:ext uri="{FF2B5EF4-FFF2-40B4-BE49-F238E27FC236}">
              <a16:creationId xmlns:a16="http://schemas.microsoft.com/office/drawing/2014/main" id="{00000000-0008-0000-0100-000075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86" name="Text Box 8">
          <a:extLst>
            <a:ext uri="{FF2B5EF4-FFF2-40B4-BE49-F238E27FC236}">
              <a16:creationId xmlns:a16="http://schemas.microsoft.com/office/drawing/2014/main" id="{00000000-0008-0000-0100-000076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87" name="Text Box 9">
          <a:extLst>
            <a:ext uri="{FF2B5EF4-FFF2-40B4-BE49-F238E27FC236}">
              <a16:creationId xmlns:a16="http://schemas.microsoft.com/office/drawing/2014/main" id="{00000000-0008-0000-0100-000077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88" name="Text Box 11">
          <a:extLst>
            <a:ext uri="{FF2B5EF4-FFF2-40B4-BE49-F238E27FC236}">
              <a16:creationId xmlns:a16="http://schemas.microsoft.com/office/drawing/2014/main" id="{00000000-0008-0000-0100-000078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89" name="Text Box 8">
          <a:extLst>
            <a:ext uri="{FF2B5EF4-FFF2-40B4-BE49-F238E27FC236}">
              <a16:creationId xmlns:a16="http://schemas.microsoft.com/office/drawing/2014/main" id="{00000000-0008-0000-0100-000079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90" name="Text Box 9">
          <a:extLst>
            <a:ext uri="{FF2B5EF4-FFF2-40B4-BE49-F238E27FC236}">
              <a16:creationId xmlns:a16="http://schemas.microsoft.com/office/drawing/2014/main" id="{00000000-0008-0000-0100-00007A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91" name="Text Box 11">
          <a:extLst>
            <a:ext uri="{FF2B5EF4-FFF2-40B4-BE49-F238E27FC236}">
              <a16:creationId xmlns:a16="http://schemas.microsoft.com/office/drawing/2014/main" id="{00000000-0008-0000-0100-00007B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92" name="Text Box 8">
          <a:extLst>
            <a:ext uri="{FF2B5EF4-FFF2-40B4-BE49-F238E27FC236}">
              <a16:creationId xmlns:a16="http://schemas.microsoft.com/office/drawing/2014/main" id="{00000000-0008-0000-0100-00007C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93" name="Text Box 9">
          <a:extLst>
            <a:ext uri="{FF2B5EF4-FFF2-40B4-BE49-F238E27FC236}">
              <a16:creationId xmlns:a16="http://schemas.microsoft.com/office/drawing/2014/main" id="{00000000-0008-0000-0100-00007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94" name="Text Box 11">
          <a:extLst>
            <a:ext uri="{FF2B5EF4-FFF2-40B4-BE49-F238E27FC236}">
              <a16:creationId xmlns:a16="http://schemas.microsoft.com/office/drawing/2014/main" id="{00000000-0008-0000-0100-00007E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95" name="Text Box 8">
          <a:extLst>
            <a:ext uri="{FF2B5EF4-FFF2-40B4-BE49-F238E27FC236}">
              <a16:creationId xmlns:a16="http://schemas.microsoft.com/office/drawing/2014/main" id="{00000000-0008-0000-0100-00007F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96" name="Text Box 9">
          <a:extLst>
            <a:ext uri="{FF2B5EF4-FFF2-40B4-BE49-F238E27FC236}">
              <a16:creationId xmlns:a16="http://schemas.microsoft.com/office/drawing/2014/main" id="{00000000-0008-0000-0100-000080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97" name="Text Box 11">
          <a:extLst>
            <a:ext uri="{FF2B5EF4-FFF2-40B4-BE49-F238E27FC236}">
              <a16:creationId xmlns:a16="http://schemas.microsoft.com/office/drawing/2014/main" id="{00000000-0008-0000-0100-000081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98" name="Text Box 8">
          <a:extLst>
            <a:ext uri="{FF2B5EF4-FFF2-40B4-BE49-F238E27FC236}">
              <a16:creationId xmlns:a16="http://schemas.microsoft.com/office/drawing/2014/main" id="{00000000-0008-0000-0100-000082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899" name="Text Box 9">
          <a:extLst>
            <a:ext uri="{FF2B5EF4-FFF2-40B4-BE49-F238E27FC236}">
              <a16:creationId xmlns:a16="http://schemas.microsoft.com/office/drawing/2014/main" id="{00000000-0008-0000-0100-000083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00" name="Text Box 11">
          <a:extLst>
            <a:ext uri="{FF2B5EF4-FFF2-40B4-BE49-F238E27FC236}">
              <a16:creationId xmlns:a16="http://schemas.microsoft.com/office/drawing/2014/main" id="{00000000-0008-0000-0100-000084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01" name="Text Box 8">
          <a:extLst>
            <a:ext uri="{FF2B5EF4-FFF2-40B4-BE49-F238E27FC236}">
              <a16:creationId xmlns:a16="http://schemas.microsoft.com/office/drawing/2014/main" id="{00000000-0008-0000-0100-000085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02" name="Text Box 9">
          <a:extLst>
            <a:ext uri="{FF2B5EF4-FFF2-40B4-BE49-F238E27FC236}">
              <a16:creationId xmlns:a16="http://schemas.microsoft.com/office/drawing/2014/main" id="{00000000-0008-0000-0100-000086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03" name="Text Box 11">
          <a:extLst>
            <a:ext uri="{FF2B5EF4-FFF2-40B4-BE49-F238E27FC236}">
              <a16:creationId xmlns:a16="http://schemas.microsoft.com/office/drawing/2014/main" id="{00000000-0008-0000-0100-000087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04" name="Text Box 8">
          <a:extLst>
            <a:ext uri="{FF2B5EF4-FFF2-40B4-BE49-F238E27FC236}">
              <a16:creationId xmlns:a16="http://schemas.microsoft.com/office/drawing/2014/main" id="{00000000-0008-0000-0100-000088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05" name="Text Box 9">
          <a:extLst>
            <a:ext uri="{FF2B5EF4-FFF2-40B4-BE49-F238E27FC236}">
              <a16:creationId xmlns:a16="http://schemas.microsoft.com/office/drawing/2014/main" id="{00000000-0008-0000-0100-000089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06" name="Text Box 11">
          <a:extLst>
            <a:ext uri="{FF2B5EF4-FFF2-40B4-BE49-F238E27FC236}">
              <a16:creationId xmlns:a16="http://schemas.microsoft.com/office/drawing/2014/main" id="{00000000-0008-0000-0100-00008A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07" name="Text Box 8">
          <a:extLst>
            <a:ext uri="{FF2B5EF4-FFF2-40B4-BE49-F238E27FC236}">
              <a16:creationId xmlns:a16="http://schemas.microsoft.com/office/drawing/2014/main" id="{00000000-0008-0000-0100-00008B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08" name="Text Box 9">
          <a:extLst>
            <a:ext uri="{FF2B5EF4-FFF2-40B4-BE49-F238E27FC236}">
              <a16:creationId xmlns:a16="http://schemas.microsoft.com/office/drawing/2014/main" id="{00000000-0008-0000-0100-00008C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09" name="Text Box 11">
          <a:extLst>
            <a:ext uri="{FF2B5EF4-FFF2-40B4-BE49-F238E27FC236}">
              <a16:creationId xmlns:a16="http://schemas.microsoft.com/office/drawing/2014/main" id="{00000000-0008-0000-0100-00008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910" name="Text Box 8">
          <a:extLst>
            <a:ext uri="{FF2B5EF4-FFF2-40B4-BE49-F238E27FC236}">
              <a16:creationId xmlns:a16="http://schemas.microsoft.com/office/drawing/2014/main" id="{00000000-0008-0000-0100-00008E030000}"/>
            </a:ext>
          </a:extLst>
        </xdr:cNvPr>
        <xdr:cNvSpPr txBox="1">
          <a:spLocks noChangeArrowheads="1"/>
        </xdr:cNvSpPr>
      </xdr:nvSpPr>
      <xdr:spPr bwMode="auto">
        <a:xfrm>
          <a:off x="40386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911" name="Text Box 9">
          <a:extLst>
            <a:ext uri="{FF2B5EF4-FFF2-40B4-BE49-F238E27FC236}">
              <a16:creationId xmlns:a16="http://schemas.microsoft.com/office/drawing/2014/main" id="{00000000-0008-0000-0100-00008F030000}"/>
            </a:ext>
          </a:extLst>
        </xdr:cNvPr>
        <xdr:cNvSpPr txBox="1">
          <a:spLocks noChangeArrowheads="1"/>
        </xdr:cNvSpPr>
      </xdr:nvSpPr>
      <xdr:spPr bwMode="auto">
        <a:xfrm>
          <a:off x="27432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912" name="Text Box 11">
          <a:extLst>
            <a:ext uri="{FF2B5EF4-FFF2-40B4-BE49-F238E27FC236}">
              <a16:creationId xmlns:a16="http://schemas.microsoft.com/office/drawing/2014/main" id="{00000000-0008-0000-0100-000090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13" name="Text Box 8">
          <a:extLst>
            <a:ext uri="{FF2B5EF4-FFF2-40B4-BE49-F238E27FC236}">
              <a16:creationId xmlns:a16="http://schemas.microsoft.com/office/drawing/2014/main" id="{00000000-0008-0000-0100-000091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14" name="Text Box 9">
          <a:extLst>
            <a:ext uri="{FF2B5EF4-FFF2-40B4-BE49-F238E27FC236}">
              <a16:creationId xmlns:a16="http://schemas.microsoft.com/office/drawing/2014/main" id="{00000000-0008-0000-0100-000092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15" name="Text Box 11">
          <a:extLst>
            <a:ext uri="{FF2B5EF4-FFF2-40B4-BE49-F238E27FC236}">
              <a16:creationId xmlns:a16="http://schemas.microsoft.com/office/drawing/2014/main" id="{00000000-0008-0000-0100-000093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916" name="Text Box 8">
          <a:extLst>
            <a:ext uri="{FF2B5EF4-FFF2-40B4-BE49-F238E27FC236}">
              <a16:creationId xmlns:a16="http://schemas.microsoft.com/office/drawing/2014/main" id="{00000000-0008-0000-0100-000094030000}"/>
            </a:ext>
          </a:extLst>
        </xdr:cNvPr>
        <xdr:cNvSpPr txBox="1">
          <a:spLocks noChangeArrowheads="1"/>
        </xdr:cNvSpPr>
      </xdr:nvSpPr>
      <xdr:spPr bwMode="auto">
        <a:xfrm>
          <a:off x="342900" y="90678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917" name="Text Box 9">
          <a:extLst>
            <a:ext uri="{FF2B5EF4-FFF2-40B4-BE49-F238E27FC236}">
              <a16:creationId xmlns:a16="http://schemas.microsoft.com/office/drawing/2014/main" id="{00000000-0008-0000-0100-000095030000}"/>
            </a:ext>
          </a:extLst>
        </xdr:cNvPr>
        <xdr:cNvSpPr txBox="1">
          <a:spLocks noChangeArrowheads="1"/>
        </xdr:cNvSpPr>
      </xdr:nvSpPr>
      <xdr:spPr bwMode="auto">
        <a:xfrm>
          <a:off x="342900" y="90678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918" name="Text Box 11">
          <a:extLst>
            <a:ext uri="{FF2B5EF4-FFF2-40B4-BE49-F238E27FC236}">
              <a16:creationId xmlns:a16="http://schemas.microsoft.com/office/drawing/2014/main" id="{00000000-0008-0000-0100-000096030000}"/>
            </a:ext>
          </a:extLst>
        </xdr:cNvPr>
        <xdr:cNvSpPr txBox="1">
          <a:spLocks noChangeArrowheads="1"/>
        </xdr:cNvSpPr>
      </xdr:nvSpPr>
      <xdr:spPr bwMode="auto">
        <a:xfrm>
          <a:off x="342900" y="90678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19" name="Text Box 8">
          <a:extLst>
            <a:ext uri="{FF2B5EF4-FFF2-40B4-BE49-F238E27FC236}">
              <a16:creationId xmlns:a16="http://schemas.microsoft.com/office/drawing/2014/main" id="{00000000-0008-0000-0100-000097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20" name="Text Box 9">
          <a:extLst>
            <a:ext uri="{FF2B5EF4-FFF2-40B4-BE49-F238E27FC236}">
              <a16:creationId xmlns:a16="http://schemas.microsoft.com/office/drawing/2014/main" id="{00000000-0008-0000-0100-000098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21" name="Text Box 11">
          <a:extLst>
            <a:ext uri="{FF2B5EF4-FFF2-40B4-BE49-F238E27FC236}">
              <a16:creationId xmlns:a16="http://schemas.microsoft.com/office/drawing/2014/main" id="{00000000-0008-0000-0100-000099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922" name="Text Box 8">
          <a:extLst>
            <a:ext uri="{FF2B5EF4-FFF2-40B4-BE49-F238E27FC236}">
              <a16:creationId xmlns:a16="http://schemas.microsoft.com/office/drawing/2014/main" id="{00000000-0008-0000-0100-00009A030000}"/>
            </a:ext>
          </a:extLst>
        </xdr:cNvPr>
        <xdr:cNvSpPr txBox="1">
          <a:spLocks noChangeArrowheads="1"/>
        </xdr:cNvSpPr>
      </xdr:nvSpPr>
      <xdr:spPr bwMode="auto">
        <a:xfrm>
          <a:off x="342900" y="90678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923" name="Text Box 9">
          <a:extLst>
            <a:ext uri="{FF2B5EF4-FFF2-40B4-BE49-F238E27FC236}">
              <a16:creationId xmlns:a16="http://schemas.microsoft.com/office/drawing/2014/main" id="{00000000-0008-0000-0100-00009B030000}"/>
            </a:ext>
          </a:extLst>
        </xdr:cNvPr>
        <xdr:cNvSpPr txBox="1">
          <a:spLocks noChangeArrowheads="1"/>
        </xdr:cNvSpPr>
      </xdr:nvSpPr>
      <xdr:spPr bwMode="auto">
        <a:xfrm>
          <a:off x="342900" y="90678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924" name="Text Box 11">
          <a:extLst>
            <a:ext uri="{FF2B5EF4-FFF2-40B4-BE49-F238E27FC236}">
              <a16:creationId xmlns:a16="http://schemas.microsoft.com/office/drawing/2014/main" id="{00000000-0008-0000-0100-00009C030000}"/>
            </a:ext>
          </a:extLst>
        </xdr:cNvPr>
        <xdr:cNvSpPr txBox="1">
          <a:spLocks noChangeArrowheads="1"/>
        </xdr:cNvSpPr>
      </xdr:nvSpPr>
      <xdr:spPr bwMode="auto">
        <a:xfrm>
          <a:off x="342900" y="90678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25" name="Text Box 8">
          <a:extLst>
            <a:ext uri="{FF2B5EF4-FFF2-40B4-BE49-F238E27FC236}">
              <a16:creationId xmlns:a16="http://schemas.microsoft.com/office/drawing/2014/main" id="{00000000-0008-0000-0100-00009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26" name="Text Box 9">
          <a:extLst>
            <a:ext uri="{FF2B5EF4-FFF2-40B4-BE49-F238E27FC236}">
              <a16:creationId xmlns:a16="http://schemas.microsoft.com/office/drawing/2014/main" id="{00000000-0008-0000-0100-00009E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27" name="Text Box 11">
          <a:extLst>
            <a:ext uri="{FF2B5EF4-FFF2-40B4-BE49-F238E27FC236}">
              <a16:creationId xmlns:a16="http://schemas.microsoft.com/office/drawing/2014/main" id="{00000000-0008-0000-0100-00009F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928" name="Text Box 8">
          <a:extLst>
            <a:ext uri="{FF2B5EF4-FFF2-40B4-BE49-F238E27FC236}">
              <a16:creationId xmlns:a16="http://schemas.microsoft.com/office/drawing/2014/main" id="{00000000-0008-0000-0100-0000A0030000}"/>
            </a:ext>
          </a:extLst>
        </xdr:cNvPr>
        <xdr:cNvSpPr txBox="1">
          <a:spLocks noChangeArrowheads="1"/>
        </xdr:cNvSpPr>
      </xdr:nvSpPr>
      <xdr:spPr bwMode="auto">
        <a:xfrm>
          <a:off x="40386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1047750</xdr:rowOff>
    </xdr:to>
    <xdr:sp macro="" textlink="">
      <xdr:nvSpPr>
        <xdr:cNvPr id="929" name="Text Box 11">
          <a:extLst>
            <a:ext uri="{FF2B5EF4-FFF2-40B4-BE49-F238E27FC236}">
              <a16:creationId xmlns:a16="http://schemas.microsoft.com/office/drawing/2014/main" id="{00000000-0008-0000-0100-0000A1030000}"/>
            </a:ext>
          </a:extLst>
        </xdr:cNvPr>
        <xdr:cNvSpPr txBox="1">
          <a:spLocks noChangeArrowheads="1"/>
        </xdr:cNvSpPr>
      </xdr:nvSpPr>
      <xdr:spPr bwMode="auto">
        <a:xfrm>
          <a:off x="312420" y="906780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930" name="Text Box 11">
          <a:extLst>
            <a:ext uri="{FF2B5EF4-FFF2-40B4-BE49-F238E27FC236}">
              <a16:creationId xmlns:a16="http://schemas.microsoft.com/office/drawing/2014/main" id="{00000000-0008-0000-0100-0000A2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931" name="Text Box 11">
          <a:extLst>
            <a:ext uri="{FF2B5EF4-FFF2-40B4-BE49-F238E27FC236}">
              <a16:creationId xmlns:a16="http://schemas.microsoft.com/office/drawing/2014/main" id="{00000000-0008-0000-0100-0000A3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932" name="Text Box 11">
          <a:extLst>
            <a:ext uri="{FF2B5EF4-FFF2-40B4-BE49-F238E27FC236}">
              <a16:creationId xmlns:a16="http://schemas.microsoft.com/office/drawing/2014/main" id="{00000000-0008-0000-0100-0000A4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933" name="Text Box 11">
          <a:extLst>
            <a:ext uri="{FF2B5EF4-FFF2-40B4-BE49-F238E27FC236}">
              <a16:creationId xmlns:a16="http://schemas.microsoft.com/office/drawing/2014/main" id="{00000000-0008-0000-0100-0000A5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934" name="Text Box 11">
          <a:extLst>
            <a:ext uri="{FF2B5EF4-FFF2-40B4-BE49-F238E27FC236}">
              <a16:creationId xmlns:a16="http://schemas.microsoft.com/office/drawing/2014/main" id="{00000000-0008-0000-0100-0000A6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935" name="Text Box 11">
          <a:extLst>
            <a:ext uri="{FF2B5EF4-FFF2-40B4-BE49-F238E27FC236}">
              <a16:creationId xmlns:a16="http://schemas.microsoft.com/office/drawing/2014/main" id="{00000000-0008-0000-0100-0000A7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936" name="Text Box 11">
          <a:extLst>
            <a:ext uri="{FF2B5EF4-FFF2-40B4-BE49-F238E27FC236}">
              <a16:creationId xmlns:a16="http://schemas.microsoft.com/office/drawing/2014/main" id="{00000000-0008-0000-0100-0000A8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937" name="Text Box 11">
          <a:extLst>
            <a:ext uri="{FF2B5EF4-FFF2-40B4-BE49-F238E27FC236}">
              <a16:creationId xmlns:a16="http://schemas.microsoft.com/office/drawing/2014/main" id="{00000000-0008-0000-0100-0000A9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938" name="Text Box 8">
          <a:extLst>
            <a:ext uri="{FF2B5EF4-FFF2-40B4-BE49-F238E27FC236}">
              <a16:creationId xmlns:a16="http://schemas.microsoft.com/office/drawing/2014/main" id="{00000000-0008-0000-0100-0000AA030000}"/>
            </a:ext>
          </a:extLst>
        </xdr:cNvPr>
        <xdr:cNvSpPr txBox="1">
          <a:spLocks noChangeArrowheads="1"/>
        </xdr:cNvSpPr>
      </xdr:nvSpPr>
      <xdr:spPr bwMode="auto">
        <a:xfrm>
          <a:off x="40386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1047750</xdr:rowOff>
    </xdr:to>
    <xdr:sp macro="" textlink="">
      <xdr:nvSpPr>
        <xdr:cNvPr id="939" name="Text Box 11">
          <a:extLst>
            <a:ext uri="{FF2B5EF4-FFF2-40B4-BE49-F238E27FC236}">
              <a16:creationId xmlns:a16="http://schemas.microsoft.com/office/drawing/2014/main" id="{00000000-0008-0000-0100-0000AB030000}"/>
            </a:ext>
          </a:extLst>
        </xdr:cNvPr>
        <xdr:cNvSpPr txBox="1">
          <a:spLocks noChangeArrowheads="1"/>
        </xdr:cNvSpPr>
      </xdr:nvSpPr>
      <xdr:spPr bwMode="auto">
        <a:xfrm>
          <a:off x="312420" y="906780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40" name="Text Box 8">
          <a:extLst>
            <a:ext uri="{FF2B5EF4-FFF2-40B4-BE49-F238E27FC236}">
              <a16:creationId xmlns:a16="http://schemas.microsoft.com/office/drawing/2014/main" id="{00000000-0008-0000-0100-0000AC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41" name="Text Box 9">
          <a:extLst>
            <a:ext uri="{FF2B5EF4-FFF2-40B4-BE49-F238E27FC236}">
              <a16:creationId xmlns:a16="http://schemas.microsoft.com/office/drawing/2014/main" id="{00000000-0008-0000-0100-0000A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42" name="Text Box 11">
          <a:extLst>
            <a:ext uri="{FF2B5EF4-FFF2-40B4-BE49-F238E27FC236}">
              <a16:creationId xmlns:a16="http://schemas.microsoft.com/office/drawing/2014/main" id="{00000000-0008-0000-0100-0000AE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43" name="Text Box 8">
          <a:extLst>
            <a:ext uri="{FF2B5EF4-FFF2-40B4-BE49-F238E27FC236}">
              <a16:creationId xmlns:a16="http://schemas.microsoft.com/office/drawing/2014/main" id="{00000000-0008-0000-0100-0000AF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44" name="Text Box 9">
          <a:extLst>
            <a:ext uri="{FF2B5EF4-FFF2-40B4-BE49-F238E27FC236}">
              <a16:creationId xmlns:a16="http://schemas.microsoft.com/office/drawing/2014/main" id="{00000000-0008-0000-0100-0000B0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45" name="Text Box 11">
          <a:extLst>
            <a:ext uri="{FF2B5EF4-FFF2-40B4-BE49-F238E27FC236}">
              <a16:creationId xmlns:a16="http://schemas.microsoft.com/office/drawing/2014/main" id="{00000000-0008-0000-0100-0000B1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46" name="Text Box 8">
          <a:extLst>
            <a:ext uri="{FF2B5EF4-FFF2-40B4-BE49-F238E27FC236}">
              <a16:creationId xmlns:a16="http://schemas.microsoft.com/office/drawing/2014/main" id="{00000000-0008-0000-0100-0000B2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47" name="Text Box 9">
          <a:extLst>
            <a:ext uri="{FF2B5EF4-FFF2-40B4-BE49-F238E27FC236}">
              <a16:creationId xmlns:a16="http://schemas.microsoft.com/office/drawing/2014/main" id="{00000000-0008-0000-0100-0000B3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48" name="Text Box 11">
          <a:extLst>
            <a:ext uri="{FF2B5EF4-FFF2-40B4-BE49-F238E27FC236}">
              <a16:creationId xmlns:a16="http://schemas.microsoft.com/office/drawing/2014/main" id="{00000000-0008-0000-0100-0000B4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49" name="Text Box 8">
          <a:extLst>
            <a:ext uri="{FF2B5EF4-FFF2-40B4-BE49-F238E27FC236}">
              <a16:creationId xmlns:a16="http://schemas.microsoft.com/office/drawing/2014/main" id="{00000000-0008-0000-0100-0000B5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50" name="Text Box 9">
          <a:extLst>
            <a:ext uri="{FF2B5EF4-FFF2-40B4-BE49-F238E27FC236}">
              <a16:creationId xmlns:a16="http://schemas.microsoft.com/office/drawing/2014/main" id="{00000000-0008-0000-0100-0000B6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51" name="Text Box 11">
          <a:extLst>
            <a:ext uri="{FF2B5EF4-FFF2-40B4-BE49-F238E27FC236}">
              <a16:creationId xmlns:a16="http://schemas.microsoft.com/office/drawing/2014/main" id="{00000000-0008-0000-0100-0000B7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52" name="Text Box 8">
          <a:extLst>
            <a:ext uri="{FF2B5EF4-FFF2-40B4-BE49-F238E27FC236}">
              <a16:creationId xmlns:a16="http://schemas.microsoft.com/office/drawing/2014/main" id="{00000000-0008-0000-0100-0000B8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53" name="Text Box 9">
          <a:extLst>
            <a:ext uri="{FF2B5EF4-FFF2-40B4-BE49-F238E27FC236}">
              <a16:creationId xmlns:a16="http://schemas.microsoft.com/office/drawing/2014/main" id="{00000000-0008-0000-0100-0000B9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54" name="Text Box 11">
          <a:extLst>
            <a:ext uri="{FF2B5EF4-FFF2-40B4-BE49-F238E27FC236}">
              <a16:creationId xmlns:a16="http://schemas.microsoft.com/office/drawing/2014/main" id="{00000000-0008-0000-0100-0000BA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55" name="Text Box 8">
          <a:extLst>
            <a:ext uri="{FF2B5EF4-FFF2-40B4-BE49-F238E27FC236}">
              <a16:creationId xmlns:a16="http://schemas.microsoft.com/office/drawing/2014/main" id="{00000000-0008-0000-0100-0000BB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56" name="Text Box 9">
          <a:extLst>
            <a:ext uri="{FF2B5EF4-FFF2-40B4-BE49-F238E27FC236}">
              <a16:creationId xmlns:a16="http://schemas.microsoft.com/office/drawing/2014/main" id="{00000000-0008-0000-0100-0000BC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57" name="Text Box 11">
          <a:extLst>
            <a:ext uri="{FF2B5EF4-FFF2-40B4-BE49-F238E27FC236}">
              <a16:creationId xmlns:a16="http://schemas.microsoft.com/office/drawing/2014/main" id="{00000000-0008-0000-0100-0000B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58" name="Text Box 11">
          <a:extLst>
            <a:ext uri="{FF2B5EF4-FFF2-40B4-BE49-F238E27FC236}">
              <a16:creationId xmlns:a16="http://schemas.microsoft.com/office/drawing/2014/main" id="{00000000-0008-0000-0100-0000BE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59" name="Text Box 9">
          <a:extLst>
            <a:ext uri="{FF2B5EF4-FFF2-40B4-BE49-F238E27FC236}">
              <a16:creationId xmlns:a16="http://schemas.microsoft.com/office/drawing/2014/main" id="{00000000-0008-0000-0100-0000BF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60" name="Text Box 11">
          <a:extLst>
            <a:ext uri="{FF2B5EF4-FFF2-40B4-BE49-F238E27FC236}">
              <a16:creationId xmlns:a16="http://schemas.microsoft.com/office/drawing/2014/main" id="{00000000-0008-0000-0100-0000C0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61" name="Text Box 8">
          <a:extLst>
            <a:ext uri="{FF2B5EF4-FFF2-40B4-BE49-F238E27FC236}">
              <a16:creationId xmlns:a16="http://schemas.microsoft.com/office/drawing/2014/main" id="{00000000-0008-0000-0100-0000C1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62" name="Text Box 9">
          <a:extLst>
            <a:ext uri="{FF2B5EF4-FFF2-40B4-BE49-F238E27FC236}">
              <a16:creationId xmlns:a16="http://schemas.microsoft.com/office/drawing/2014/main" id="{00000000-0008-0000-0100-0000C2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63" name="Text Box 11">
          <a:extLst>
            <a:ext uri="{FF2B5EF4-FFF2-40B4-BE49-F238E27FC236}">
              <a16:creationId xmlns:a16="http://schemas.microsoft.com/office/drawing/2014/main" id="{00000000-0008-0000-0100-0000C3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64" name="Text Box 8">
          <a:extLst>
            <a:ext uri="{FF2B5EF4-FFF2-40B4-BE49-F238E27FC236}">
              <a16:creationId xmlns:a16="http://schemas.microsoft.com/office/drawing/2014/main" id="{00000000-0008-0000-0100-0000C4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65" name="Text Box 9">
          <a:extLst>
            <a:ext uri="{FF2B5EF4-FFF2-40B4-BE49-F238E27FC236}">
              <a16:creationId xmlns:a16="http://schemas.microsoft.com/office/drawing/2014/main" id="{00000000-0008-0000-0100-0000C5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66" name="Text Box 11">
          <a:extLst>
            <a:ext uri="{FF2B5EF4-FFF2-40B4-BE49-F238E27FC236}">
              <a16:creationId xmlns:a16="http://schemas.microsoft.com/office/drawing/2014/main" id="{00000000-0008-0000-0100-0000C6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67" name="Text Box 8">
          <a:extLst>
            <a:ext uri="{FF2B5EF4-FFF2-40B4-BE49-F238E27FC236}">
              <a16:creationId xmlns:a16="http://schemas.microsoft.com/office/drawing/2014/main" id="{00000000-0008-0000-0100-0000C7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68" name="Text Box 9">
          <a:extLst>
            <a:ext uri="{FF2B5EF4-FFF2-40B4-BE49-F238E27FC236}">
              <a16:creationId xmlns:a16="http://schemas.microsoft.com/office/drawing/2014/main" id="{00000000-0008-0000-0100-0000C8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69" name="Text Box 11">
          <a:extLst>
            <a:ext uri="{FF2B5EF4-FFF2-40B4-BE49-F238E27FC236}">
              <a16:creationId xmlns:a16="http://schemas.microsoft.com/office/drawing/2014/main" id="{00000000-0008-0000-0100-0000C9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70" name="Text Box 8">
          <a:extLst>
            <a:ext uri="{FF2B5EF4-FFF2-40B4-BE49-F238E27FC236}">
              <a16:creationId xmlns:a16="http://schemas.microsoft.com/office/drawing/2014/main" id="{00000000-0008-0000-0100-0000CA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71" name="Text Box 9">
          <a:extLst>
            <a:ext uri="{FF2B5EF4-FFF2-40B4-BE49-F238E27FC236}">
              <a16:creationId xmlns:a16="http://schemas.microsoft.com/office/drawing/2014/main" id="{00000000-0008-0000-0100-0000CB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72" name="Text Box 11">
          <a:extLst>
            <a:ext uri="{FF2B5EF4-FFF2-40B4-BE49-F238E27FC236}">
              <a16:creationId xmlns:a16="http://schemas.microsoft.com/office/drawing/2014/main" id="{00000000-0008-0000-0100-0000CC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73" name="Text Box 8">
          <a:extLst>
            <a:ext uri="{FF2B5EF4-FFF2-40B4-BE49-F238E27FC236}">
              <a16:creationId xmlns:a16="http://schemas.microsoft.com/office/drawing/2014/main" id="{00000000-0008-0000-0100-0000C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74" name="Text Box 9">
          <a:extLst>
            <a:ext uri="{FF2B5EF4-FFF2-40B4-BE49-F238E27FC236}">
              <a16:creationId xmlns:a16="http://schemas.microsoft.com/office/drawing/2014/main" id="{00000000-0008-0000-0100-0000CE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75" name="Text Box 11">
          <a:extLst>
            <a:ext uri="{FF2B5EF4-FFF2-40B4-BE49-F238E27FC236}">
              <a16:creationId xmlns:a16="http://schemas.microsoft.com/office/drawing/2014/main" id="{00000000-0008-0000-0100-0000CF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76" name="Text Box 8">
          <a:extLst>
            <a:ext uri="{FF2B5EF4-FFF2-40B4-BE49-F238E27FC236}">
              <a16:creationId xmlns:a16="http://schemas.microsoft.com/office/drawing/2014/main" id="{00000000-0008-0000-0100-0000D0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77" name="Text Box 9">
          <a:extLst>
            <a:ext uri="{FF2B5EF4-FFF2-40B4-BE49-F238E27FC236}">
              <a16:creationId xmlns:a16="http://schemas.microsoft.com/office/drawing/2014/main" id="{00000000-0008-0000-0100-0000D1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78" name="Text Box 11">
          <a:extLst>
            <a:ext uri="{FF2B5EF4-FFF2-40B4-BE49-F238E27FC236}">
              <a16:creationId xmlns:a16="http://schemas.microsoft.com/office/drawing/2014/main" id="{00000000-0008-0000-0100-0000D2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79" name="Text Box 8">
          <a:extLst>
            <a:ext uri="{FF2B5EF4-FFF2-40B4-BE49-F238E27FC236}">
              <a16:creationId xmlns:a16="http://schemas.microsoft.com/office/drawing/2014/main" id="{00000000-0008-0000-0100-0000D3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80" name="Text Box 9">
          <a:extLst>
            <a:ext uri="{FF2B5EF4-FFF2-40B4-BE49-F238E27FC236}">
              <a16:creationId xmlns:a16="http://schemas.microsoft.com/office/drawing/2014/main" id="{00000000-0008-0000-0100-0000D4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81" name="Text Box 11">
          <a:extLst>
            <a:ext uri="{FF2B5EF4-FFF2-40B4-BE49-F238E27FC236}">
              <a16:creationId xmlns:a16="http://schemas.microsoft.com/office/drawing/2014/main" id="{00000000-0008-0000-0100-0000D5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82" name="Text Box 8">
          <a:extLst>
            <a:ext uri="{FF2B5EF4-FFF2-40B4-BE49-F238E27FC236}">
              <a16:creationId xmlns:a16="http://schemas.microsoft.com/office/drawing/2014/main" id="{00000000-0008-0000-0100-0000D6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83" name="Text Box 9">
          <a:extLst>
            <a:ext uri="{FF2B5EF4-FFF2-40B4-BE49-F238E27FC236}">
              <a16:creationId xmlns:a16="http://schemas.microsoft.com/office/drawing/2014/main" id="{00000000-0008-0000-0100-0000D7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84" name="Text Box 11">
          <a:extLst>
            <a:ext uri="{FF2B5EF4-FFF2-40B4-BE49-F238E27FC236}">
              <a16:creationId xmlns:a16="http://schemas.microsoft.com/office/drawing/2014/main" id="{00000000-0008-0000-0100-0000D8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85" name="Text Box 8">
          <a:extLst>
            <a:ext uri="{FF2B5EF4-FFF2-40B4-BE49-F238E27FC236}">
              <a16:creationId xmlns:a16="http://schemas.microsoft.com/office/drawing/2014/main" id="{00000000-0008-0000-0100-0000D9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86" name="Text Box 9">
          <a:extLst>
            <a:ext uri="{FF2B5EF4-FFF2-40B4-BE49-F238E27FC236}">
              <a16:creationId xmlns:a16="http://schemas.microsoft.com/office/drawing/2014/main" id="{00000000-0008-0000-0100-0000DA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87" name="Text Box 11">
          <a:extLst>
            <a:ext uri="{FF2B5EF4-FFF2-40B4-BE49-F238E27FC236}">
              <a16:creationId xmlns:a16="http://schemas.microsoft.com/office/drawing/2014/main" id="{00000000-0008-0000-0100-0000DB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88" name="Text Box 8">
          <a:extLst>
            <a:ext uri="{FF2B5EF4-FFF2-40B4-BE49-F238E27FC236}">
              <a16:creationId xmlns:a16="http://schemas.microsoft.com/office/drawing/2014/main" id="{00000000-0008-0000-0100-0000DC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89" name="Text Box 9">
          <a:extLst>
            <a:ext uri="{FF2B5EF4-FFF2-40B4-BE49-F238E27FC236}">
              <a16:creationId xmlns:a16="http://schemas.microsoft.com/office/drawing/2014/main" id="{00000000-0008-0000-0100-0000D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90" name="Text Box 11">
          <a:extLst>
            <a:ext uri="{FF2B5EF4-FFF2-40B4-BE49-F238E27FC236}">
              <a16:creationId xmlns:a16="http://schemas.microsoft.com/office/drawing/2014/main" id="{00000000-0008-0000-0100-0000DE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91" name="Text Box 8">
          <a:extLst>
            <a:ext uri="{FF2B5EF4-FFF2-40B4-BE49-F238E27FC236}">
              <a16:creationId xmlns:a16="http://schemas.microsoft.com/office/drawing/2014/main" id="{00000000-0008-0000-0100-0000DF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92" name="Text Box 9">
          <a:extLst>
            <a:ext uri="{FF2B5EF4-FFF2-40B4-BE49-F238E27FC236}">
              <a16:creationId xmlns:a16="http://schemas.microsoft.com/office/drawing/2014/main" id="{00000000-0008-0000-0100-0000E0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93" name="Text Box 11">
          <a:extLst>
            <a:ext uri="{FF2B5EF4-FFF2-40B4-BE49-F238E27FC236}">
              <a16:creationId xmlns:a16="http://schemas.microsoft.com/office/drawing/2014/main" id="{00000000-0008-0000-0100-0000E1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994" name="Text Box 8">
          <a:extLst>
            <a:ext uri="{FF2B5EF4-FFF2-40B4-BE49-F238E27FC236}">
              <a16:creationId xmlns:a16="http://schemas.microsoft.com/office/drawing/2014/main" id="{00000000-0008-0000-0100-0000E2030000}"/>
            </a:ext>
          </a:extLst>
        </xdr:cNvPr>
        <xdr:cNvSpPr txBox="1">
          <a:spLocks noChangeArrowheads="1"/>
        </xdr:cNvSpPr>
      </xdr:nvSpPr>
      <xdr:spPr bwMode="auto">
        <a:xfrm>
          <a:off x="40386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995" name="Text Box 9">
          <a:extLst>
            <a:ext uri="{FF2B5EF4-FFF2-40B4-BE49-F238E27FC236}">
              <a16:creationId xmlns:a16="http://schemas.microsoft.com/office/drawing/2014/main" id="{00000000-0008-0000-0100-0000E3030000}"/>
            </a:ext>
          </a:extLst>
        </xdr:cNvPr>
        <xdr:cNvSpPr txBox="1">
          <a:spLocks noChangeArrowheads="1"/>
        </xdr:cNvSpPr>
      </xdr:nvSpPr>
      <xdr:spPr bwMode="auto">
        <a:xfrm>
          <a:off x="27432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996" name="Text Box 11">
          <a:extLst>
            <a:ext uri="{FF2B5EF4-FFF2-40B4-BE49-F238E27FC236}">
              <a16:creationId xmlns:a16="http://schemas.microsoft.com/office/drawing/2014/main" id="{00000000-0008-0000-0100-0000E4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97" name="Text Box 8">
          <a:extLst>
            <a:ext uri="{FF2B5EF4-FFF2-40B4-BE49-F238E27FC236}">
              <a16:creationId xmlns:a16="http://schemas.microsoft.com/office/drawing/2014/main" id="{00000000-0008-0000-0100-0000E5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98" name="Text Box 9">
          <a:extLst>
            <a:ext uri="{FF2B5EF4-FFF2-40B4-BE49-F238E27FC236}">
              <a16:creationId xmlns:a16="http://schemas.microsoft.com/office/drawing/2014/main" id="{00000000-0008-0000-0100-0000E6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999" name="Text Box 11">
          <a:extLst>
            <a:ext uri="{FF2B5EF4-FFF2-40B4-BE49-F238E27FC236}">
              <a16:creationId xmlns:a16="http://schemas.microsoft.com/office/drawing/2014/main" id="{00000000-0008-0000-0100-0000E7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17</xdr:row>
      <xdr:rowOff>0</xdr:rowOff>
    </xdr:from>
    <xdr:to>
      <xdr:col>1</xdr:col>
      <xdr:colOff>152400</xdr:colOff>
      <xdr:row>17</xdr:row>
      <xdr:rowOff>30480</xdr:rowOff>
    </xdr:to>
    <xdr:sp macro="" textlink="">
      <xdr:nvSpPr>
        <xdr:cNvPr id="1000" name="Text Box 11">
          <a:extLst>
            <a:ext uri="{FF2B5EF4-FFF2-40B4-BE49-F238E27FC236}">
              <a16:creationId xmlns:a16="http://schemas.microsoft.com/office/drawing/2014/main" id="{00000000-0008-0000-0100-0000E8030000}"/>
            </a:ext>
          </a:extLst>
        </xdr:cNvPr>
        <xdr:cNvSpPr txBox="1">
          <a:spLocks noChangeArrowheads="1"/>
        </xdr:cNvSpPr>
      </xdr:nvSpPr>
      <xdr:spPr bwMode="auto">
        <a:xfrm>
          <a:off x="4191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1001" name="Text Box 8">
          <a:extLst>
            <a:ext uri="{FF2B5EF4-FFF2-40B4-BE49-F238E27FC236}">
              <a16:creationId xmlns:a16="http://schemas.microsoft.com/office/drawing/2014/main" id="{00000000-0008-0000-0100-0000E9030000}"/>
            </a:ext>
          </a:extLst>
        </xdr:cNvPr>
        <xdr:cNvSpPr txBox="1">
          <a:spLocks noChangeArrowheads="1"/>
        </xdr:cNvSpPr>
      </xdr:nvSpPr>
      <xdr:spPr bwMode="auto">
        <a:xfrm>
          <a:off x="342900" y="906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1002" name="Text Box 9">
          <a:extLst>
            <a:ext uri="{FF2B5EF4-FFF2-40B4-BE49-F238E27FC236}">
              <a16:creationId xmlns:a16="http://schemas.microsoft.com/office/drawing/2014/main" id="{00000000-0008-0000-0100-0000EA030000}"/>
            </a:ext>
          </a:extLst>
        </xdr:cNvPr>
        <xdr:cNvSpPr txBox="1">
          <a:spLocks noChangeArrowheads="1"/>
        </xdr:cNvSpPr>
      </xdr:nvSpPr>
      <xdr:spPr bwMode="auto">
        <a:xfrm>
          <a:off x="342900" y="906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1003" name="Text Box 11">
          <a:extLst>
            <a:ext uri="{FF2B5EF4-FFF2-40B4-BE49-F238E27FC236}">
              <a16:creationId xmlns:a16="http://schemas.microsoft.com/office/drawing/2014/main" id="{00000000-0008-0000-0100-0000EB030000}"/>
            </a:ext>
          </a:extLst>
        </xdr:cNvPr>
        <xdr:cNvSpPr txBox="1">
          <a:spLocks noChangeArrowheads="1"/>
        </xdr:cNvSpPr>
      </xdr:nvSpPr>
      <xdr:spPr bwMode="auto">
        <a:xfrm>
          <a:off x="342900" y="906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04" name="Text Box 8">
          <a:extLst>
            <a:ext uri="{FF2B5EF4-FFF2-40B4-BE49-F238E27FC236}">
              <a16:creationId xmlns:a16="http://schemas.microsoft.com/office/drawing/2014/main" id="{00000000-0008-0000-0100-0000EC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05" name="Text Box 9">
          <a:extLst>
            <a:ext uri="{FF2B5EF4-FFF2-40B4-BE49-F238E27FC236}">
              <a16:creationId xmlns:a16="http://schemas.microsoft.com/office/drawing/2014/main" id="{00000000-0008-0000-0100-0000ED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06" name="Text Box 11">
          <a:extLst>
            <a:ext uri="{FF2B5EF4-FFF2-40B4-BE49-F238E27FC236}">
              <a16:creationId xmlns:a16="http://schemas.microsoft.com/office/drawing/2014/main" id="{00000000-0008-0000-0100-0000EE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1007" name="Text Box 8">
          <a:extLst>
            <a:ext uri="{FF2B5EF4-FFF2-40B4-BE49-F238E27FC236}">
              <a16:creationId xmlns:a16="http://schemas.microsoft.com/office/drawing/2014/main" id="{00000000-0008-0000-0100-0000EF030000}"/>
            </a:ext>
          </a:extLst>
        </xdr:cNvPr>
        <xdr:cNvSpPr txBox="1">
          <a:spLocks noChangeArrowheads="1"/>
        </xdr:cNvSpPr>
      </xdr:nvSpPr>
      <xdr:spPr bwMode="auto">
        <a:xfrm>
          <a:off x="342900" y="906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1008" name="Text Box 9">
          <a:extLst>
            <a:ext uri="{FF2B5EF4-FFF2-40B4-BE49-F238E27FC236}">
              <a16:creationId xmlns:a16="http://schemas.microsoft.com/office/drawing/2014/main" id="{00000000-0008-0000-0100-0000F0030000}"/>
            </a:ext>
          </a:extLst>
        </xdr:cNvPr>
        <xdr:cNvSpPr txBox="1">
          <a:spLocks noChangeArrowheads="1"/>
        </xdr:cNvSpPr>
      </xdr:nvSpPr>
      <xdr:spPr bwMode="auto">
        <a:xfrm>
          <a:off x="342900" y="906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76200</xdr:rowOff>
    </xdr:to>
    <xdr:sp macro="" textlink="">
      <xdr:nvSpPr>
        <xdr:cNvPr id="1009" name="Text Box 11">
          <a:extLst>
            <a:ext uri="{FF2B5EF4-FFF2-40B4-BE49-F238E27FC236}">
              <a16:creationId xmlns:a16="http://schemas.microsoft.com/office/drawing/2014/main" id="{00000000-0008-0000-0100-0000F1030000}"/>
            </a:ext>
          </a:extLst>
        </xdr:cNvPr>
        <xdr:cNvSpPr txBox="1">
          <a:spLocks noChangeArrowheads="1"/>
        </xdr:cNvSpPr>
      </xdr:nvSpPr>
      <xdr:spPr bwMode="auto">
        <a:xfrm>
          <a:off x="342900" y="906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10" name="Text Box 8">
          <a:extLst>
            <a:ext uri="{FF2B5EF4-FFF2-40B4-BE49-F238E27FC236}">
              <a16:creationId xmlns:a16="http://schemas.microsoft.com/office/drawing/2014/main" id="{00000000-0008-0000-0100-0000F2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11" name="Text Box 9">
          <a:extLst>
            <a:ext uri="{FF2B5EF4-FFF2-40B4-BE49-F238E27FC236}">
              <a16:creationId xmlns:a16="http://schemas.microsoft.com/office/drawing/2014/main" id="{00000000-0008-0000-0100-0000F3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12" name="Text Box 11">
          <a:extLst>
            <a:ext uri="{FF2B5EF4-FFF2-40B4-BE49-F238E27FC236}">
              <a16:creationId xmlns:a16="http://schemas.microsoft.com/office/drawing/2014/main" id="{00000000-0008-0000-0100-0000F403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1013" name="Text Box 8">
          <a:extLst>
            <a:ext uri="{FF2B5EF4-FFF2-40B4-BE49-F238E27FC236}">
              <a16:creationId xmlns:a16="http://schemas.microsoft.com/office/drawing/2014/main" id="{00000000-0008-0000-0100-0000F5030000}"/>
            </a:ext>
          </a:extLst>
        </xdr:cNvPr>
        <xdr:cNvSpPr txBox="1">
          <a:spLocks noChangeArrowheads="1"/>
        </xdr:cNvSpPr>
      </xdr:nvSpPr>
      <xdr:spPr bwMode="auto">
        <a:xfrm>
          <a:off x="40386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14" name="Text Box 11">
          <a:extLst>
            <a:ext uri="{FF2B5EF4-FFF2-40B4-BE49-F238E27FC236}">
              <a16:creationId xmlns:a16="http://schemas.microsoft.com/office/drawing/2014/main" id="{00000000-0008-0000-0100-0000F6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15" name="Text Box 11">
          <a:extLst>
            <a:ext uri="{FF2B5EF4-FFF2-40B4-BE49-F238E27FC236}">
              <a16:creationId xmlns:a16="http://schemas.microsoft.com/office/drawing/2014/main" id="{00000000-0008-0000-0100-0000F7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16" name="Text Box 11">
          <a:extLst>
            <a:ext uri="{FF2B5EF4-FFF2-40B4-BE49-F238E27FC236}">
              <a16:creationId xmlns:a16="http://schemas.microsoft.com/office/drawing/2014/main" id="{00000000-0008-0000-0100-0000F8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17" name="Text Box 11">
          <a:extLst>
            <a:ext uri="{FF2B5EF4-FFF2-40B4-BE49-F238E27FC236}">
              <a16:creationId xmlns:a16="http://schemas.microsoft.com/office/drawing/2014/main" id="{00000000-0008-0000-0100-0000F9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18" name="Text Box 11">
          <a:extLst>
            <a:ext uri="{FF2B5EF4-FFF2-40B4-BE49-F238E27FC236}">
              <a16:creationId xmlns:a16="http://schemas.microsoft.com/office/drawing/2014/main" id="{00000000-0008-0000-0100-0000FA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19" name="Text Box 11">
          <a:extLst>
            <a:ext uri="{FF2B5EF4-FFF2-40B4-BE49-F238E27FC236}">
              <a16:creationId xmlns:a16="http://schemas.microsoft.com/office/drawing/2014/main" id="{00000000-0008-0000-0100-0000FB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20" name="Text Box 11">
          <a:extLst>
            <a:ext uri="{FF2B5EF4-FFF2-40B4-BE49-F238E27FC236}">
              <a16:creationId xmlns:a16="http://schemas.microsoft.com/office/drawing/2014/main" id="{00000000-0008-0000-0100-0000FC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21" name="Text Box 11">
          <a:extLst>
            <a:ext uri="{FF2B5EF4-FFF2-40B4-BE49-F238E27FC236}">
              <a16:creationId xmlns:a16="http://schemas.microsoft.com/office/drawing/2014/main" id="{00000000-0008-0000-0100-0000FD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22" name="Text Box 11">
          <a:extLst>
            <a:ext uri="{FF2B5EF4-FFF2-40B4-BE49-F238E27FC236}">
              <a16:creationId xmlns:a16="http://schemas.microsoft.com/office/drawing/2014/main" id="{00000000-0008-0000-0100-0000FE03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1023" name="Text Box 8">
          <a:extLst>
            <a:ext uri="{FF2B5EF4-FFF2-40B4-BE49-F238E27FC236}">
              <a16:creationId xmlns:a16="http://schemas.microsoft.com/office/drawing/2014/main" id="{00000000-0008-0000-0100-0000FF030000}"/>
            </a:ext>
          </a:extLst>
        </xdr:cNvPr>
        <xdr:cNvSpPr txBox="1">
          <a:spLocks noChangeArrowheads="1"/>
        </xdr:cNvSpPr>
      </xdr:nvSpPr>
      <xdr:spPr bwMode="auto">
        <a:xfrm>
          <a:off x="40386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121920</xdr:colOff>
      <xdr:row>17</xdr:row>
      <xdr:rowOff>30480</xdr:rowOff>
    </xdr:to>
    <xdr:sp macro="" textlink="">
      <xdr:nvSpPr>
        <xdr:cNvPr id="1024" name="Text Box 11">
          <a:extLst>
            <a:ext uri="{FF2B5EF4-FFF2-40B4-BE49-F238E27FC236}">
              <a16:creationId xmlns:a16="http://schemas.microsoft.com/office/drawing/2014/main" id="{00000000-0008-0000-0100-000000040000}"/>
            </a:ext>
          </a:extLst>
        </xdr:cNvPr>
        <xdr:cNvSpPr txBox="1">
          <a:spLocks noChangeArrowheads="1"/>
        </xdr:cNvSpPr>
      </xdr:nvSpPr>
      <xdr:spPr bwMode="auto">
        <a:xfrm>
          <a:off x="38862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25" name="Text Box 9">
          <a:extLst>
            <a:ext uri="{FF2B5EF4-FFF2-40B4-BE49-F238E27FC236}">
              <a16:creationId xmlns:a16="http://schemas.microsoft.com/office/drawing/2014/main" id="{00000000-0008-0000-0100-000001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26" name="Text Box 11">
          <a:extLst>
            <a:ext uri="{FF2B5EF4-FFF2-40B4-BE49-F238E27FC236}">
              <a16:creationId xmlns:a16="http://schemas.microsoft.com/office/drawing/2014/main" id="{00000000-0008-0000-0100-000002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27" name="Text Box 8">
          <a:extLst>
            <a:ext uri="{FF2B5EF4-FFF2-40B4-BE49-F238E27FC236}">
              <a16:creationId xmlns:a16="http://schemas.microsoft.com/office/drawing/2014/main" id="{00000000-0008-0000-0100-000003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28" name="Text Box 9">
          <a:extLst>
            <a:ext uri="{FF2B5EF4-FFF2-40B4-BE49-F238E27FC236}">
              <a16:creationId xmlns:a16="http://schemas.microsoft.com/office/drawing/2014/main" id="{00000000-0008-0000-0100-000004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29" name="Text Box 11">
          <a:extLst>
            <a:ext uri="{FF2B5EF4-FFF2-40B4-BE49-F238E27FC236}">
              <a16:creationId xmlns:a16="http://schemas.microsoft.com/office/drawing/2014/main" id="{00000000-0008-0000-0100-000005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30" name="Text Box 8">
          <a:extLst>
            <a:ext uri="{FF2B5EF4-FFF2-40B4-BE49-F238E27FC236}">
              <a16:creationId xmlns:a16="http://schemas.microsoft.com/office/drawing/2014/main" id="{00000000-0008-0000-0100-000006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31" name="Text Box 9">
          <a:extLst>
            <a:ext uri="{FF2B5EF4-FFF2-40B4-BE49-F238E27FC236}">
              <a16:creationId xmlns:a16="http://schemas.microsoft.com/office/drawing/2014/main" id="{00000000-0008-0000-0100-000007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32" name="Text Box 11">
          <a:extLst>
            <a:ext uri="{FF2B5EF4-FFF2-40B4-BE49-F238E27FC236}">
              <a16:creationId xmlns:a16="http://schemas.microsoft.com/office/drawing/2014/main" id="{00000000-0008-0000-0100-000008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33" name="Text Box 8">
          <a:extLst>
            <a:ext uri="{FF2B5EF4-FFF2-40B4-BE49-F238E27FC236}">
              <a16:creationId xmlns:a16="http://schemas.microsoft.com/office/drawing/2014/main" id="{00000000-0008-0000-0100-000009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34" name="Text Box 9">
          <a:extLst>
            <a:ext uri="{FF2B5EF4-FFF2-40B4-BE49-F238E27FC236}">
              <a16:creationId xmlns:a16="http://schemas.microsoft.com/office/drawing/2014/main" id="{00000000-0008-0000-0100-00000A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35"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36" name="Text Box 8">
          <a:extLst>
            <a:ext uri="{FF2B5EF4-FFF2-40B4-BE49-F238E27FC236}">
              <a16:creationId xmlns:a16="http://schemas.microsoft.com/office/drawing/2014/main" id="{00000000-0008-0000-0100-00000C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37" name="Text Box 9">
          <a:extLst>
            <a:ext uri="{FF2B5EF4-FFF2-40B4-BE49-F238E27FC236}">
              <a16:creationId xmlns:a16="http://schemas.microsoft.com/office/drawing/2014/main" id="{00000000-0008-0000-0100-00000D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38" name="Text Box 11">
          <a:extLst>
            <a:ext uri="{FF2B5EF4-FFF2-40B4-BE49-F238E27FC236}">
              <a16:creationId xmlns:a16="http://schemas.microsoft.com/office/drawing/2014/main" id="{00000000-0008-0000-0100-00000E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39" name="Text Box 8">
          <a:extLst>
            <a:ext uri="{FF2B5EF4-FFF2-40B4-BE49-F238E27FC236}">
              <a16:creationId xmlns:a16="http://schemas.microsoft.com/office/drawing/2014/main" id="{00000000-0008-0000-0100-00000F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40" name="Text Box 9">
          <a:extLst>
            <a:ext uri="{FF2B5EF4-FFF2-40B4-BE49-F238E27FC236}">
              <a16:creationId xmlns:a16="http://schemas.microsoft.com/office/drawing/2014/main" id="{00000000-0008-0000-0100-000010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41" name="Text Box 11">
          <a:extLst>
            <a:ext uri="{FF2B5EF4-FFF2-40B4-BE49-F238E27FC236}">
              <a16:creationId xmlns:a16="http://schemas.microsoft.com/office/drawing/2014/main" id="{00000000-0008-0000-0100-000011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42" name="Text Box 8">
          <a:extLst>
            <a:ext uri="{FF2B5EF4-FFF2-40B4-BE49-F238E27FC236}">
              <a16:creationId xmlns:a16="http://schemas.microsoft.com/office/drawing/2014/main" id="{00000000-0008-0000-0100-000012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43" name="Text Box 9">
          <a:extLst>
            <a:ext uri="{FF2B5EF4-FFF2-40B4-BE49-F238E27FC236}">
              <a16:creationId xmlns:a16="http://schemas.microsoft.com/office/drawing/2014/main" id="{00000000-0008-0000-0100-000013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44" name="Text Box 11">
          <a:extLst>
            <a:ext uri="{FF2B5EF4-FFF2-40B4-BE49-F238E27FC236}">
              <a16:creationId xmlns:a16="http://schemas.microsoft.com/office/drawing/2014/main" id="{00000000-0008-0000-0100-000014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45" name="Text Box 8">
          <a:extLst>
            <a:ext uri="{FF2B5EF4-FFF2-40B4-BE49-F238E27FC236}">
              <a16:creationId xmlns:a16="http://schemas.microsoft.com/office/drawing/2014/main" id="{00000000-0008-0000-0100-000015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46" name="Text Box 9">
          <a:extLst>
            <a:ext uri="{FF2B5EF4-FFF2-40B4-BE49-F238E27FC236}">
              <a16:creationId xmlns:a16="http://schemas.microsoft.com/office/drawing/2014/main" id="{00000000-0008-0000-0100-000016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47" name="Text Box 11">
          <a:extLst>
            <a:ext uri="{FF2B5EF4-FFF2-40B4-BE49-F238E27FC236}">
              <a16:creationId xmlns:a16="http://schemas.microsoft.com/office/drawing/2014/main" id="{00000000-0008-0000-0100-000017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48" name="Text Box 8">
          <a:extLst>
            <a:ext uri="{FF2B5EF4-FFF2-40B4-BE49-F238E27FC236}">
              <a16:creationId xmlns:a16="http://schemas.microsoft.com/office/drawing/2014/main" id="{00000000-0008-0000-0100-000018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49" name="Text Box 9">
          <a:extLst>
            <a:ext uri="{FF2B5EF4-FFF2-40B4-BE49-F238E27FC236}">
              <a16:creationId xmlns:a16="http://schemas.microsoft.com/office/drawing/2014/main" id="{00000000-0008-0000-0100-000019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50" name="Text Box 11">
          <a:extLst>
            <a:ext uri="{FF2B5EF4-FFF2-40B4-BE49-F238E27FC236}">
              <a16:creationId xmlns:a16="http://schemas.microsoft.com/office/drawing/2014/main" id="{00000000-0008-0000-0100-00001A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51" name="Text Box 8">
          <a:extLst>
            <a:ext uri="{FF2B5EF4-FFF2-40B4-BE49-F238E27FC236}">
              <a16:creationId xmlns:a16="http://schemas.microsoft.com/office/drawing/2014/main" id="{00000000-0008-0000-0100-00001B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52" name="Text Box 9">
          <a:extLst>
            <a:ext uri="{FF2B5EF4-FFF2-40B4-BE49-F238E27FC236}">
              <a16:creationId xmlns:a16="http://schemas.microsoft.com/office/drawing/2014/main" id="{00000000-0008-0000-0100-00001C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53" name="Text Box 11">
          <a:extLst>
            <a:ext uri="{FF2B5EF4-FFF2-40B4-BE49-F238E27FC236}">
              <a16:creationId xmlns:a16="http://schemas.microsoft.com/office/drawing/2014/main" id="{00000000-0008-0000-0100-00001D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54" name="Text Box 8">
          <a:extLst>
            <a:ext uri="{FF2B5EF4-FFF2-40B4-BE49-F238E27FC236}">
              <a16:creationId xmlns:a16="http://schemas.microsoft.com/office/drawing/2014/main" id="{00000000-0008-0000-0100-00001E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55" name="Text Box 9">
          <a:extLst>
            <a:ext uri="{FF2B5EF4-FFF2-40B4-BE49-F238E27FC236}">
              <a16:creationId xmlns:a16="http://schemas.microsoft.com/office/drawing/2014/main" id="{00000000-0008-0000-0100-00001F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56" name="Text Box 11">
          <a:extLst>
            <a:ext uri="{FF2B5EF4-FFF2-40B4-BE49-F238E27FC236}">
              <a16:creationId xmlns:a16="http://schemas.microsoft.com/office/drawing/2014/main" id="{00000000-0008-0000-0100-000020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57" name="Text Box 8">
          <a:extLst>
            <a:ext uri="{FF2B5EF4-FFF2-40B4-BE49-F238E27FC236}">
              <a16:creationId xmlns:a16="http://schemas.microsoft.com/office/drawing/2014/main" id="{00000000-0008-0000-0100-000021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58" name="Text Box 9">
          <a:extLst>
            <a:ext uri="{FF2B5EF4-FFF2-40B4-BE49-F238E27FC236}">
              <a16:creationId xmlns:a16="http://schemas.microsoft.com/office/drawing/2014/main" id="{00000000-0008-0000-0100-000022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59" name="Text Box 11">
          <a:extLst>
            <a:ext uri="{FF2B5EF4-FFF2-40B4-BE49-F238E27FC236}">
              <a16:creationId xmlns:a16="http://schemas.microsoft.com/office/drawing/2014/main" id="{00000000-0008-0000-0100-000023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1060" name="Text Box 8">
          <a:extLst>
            <a:ext uri="{FF2B5EF4-FFF2-40B4-BE49-F238E27FC236}">
              <a16:creationId xmlns:a16="http://schemas.microsoft.com/office/drawing/2014/main" id="{00000000-0008-0000-0100-000024040000}"/>
            </a:ext>
          </a:extLst>
        </xdr:cNvPr>
        <xdr:cNvSpPr txBox="1">
          <a:spLocks noChangeArrowheads="1"/>
        </xdr:cNvSpPr>
      </xdr:nvSpPr>
      <xdr:spPr bwMode="auto">
        <a:xfrm>
          <a:off x="40386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1061" name="Text Box 9">
          <a:extLst>
            <a:ext uri="{FF2B5EF4-FFF2-40B4-BE49-F238E27FC236}">
              <a16:creationId xmlns:a16="http://schemas.microsoft.com/office/drawing/2014/main" id="{00000000-0008-0000-0100-000025040000}"/>
            </a:ext>
          </a:extLst>
        </xdr:cNvPr>
        <xdr:cNvSpPr txBox="1">
          <a:spLocks noChangeArrowheads="1"/>
        </xdr:cNvSpPr>
      </xdr:nvSpPr>
      <xdr:spPr bwMode="auto">
        <a:xfrm>
          <a:off x="27432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62" name="Text Box 11">
          <a:extLst>
            <a:ext uri="{FF2B5EF4-FFF2-40B4-BE49-F238E27FC236}">
              <a16:creationId xmlns:a16="http://schemas.microsoft.com/office/drawing/2014/main" id="{00000000-0008-0000-0100-000026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63" name="Text Box 8">
          <a:extLst>
            <a:ext uri="{FF2B5EF4-FFF2-40B4-BE49-F238E27FC236}">
              <a16:creationId xmlns:a16="http://schemas.microsoft.com/office/drawing/2014/main" id="{00000000-0008-0000-0100-000027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64" name="Text Box 9">
          <a:extLst>
            <a:ext uri="{FF2B5EF4-FFF2-40B4-BE49-F238E27FC236}">
              <a16:creationId xmlns:a16="http://schemas.microsoft.com/office/drawing/2014/main" id="{00000000-0008-0000-0100-000028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65" name="Text Box 11">
          <a:extLst>
            <a:ext uri="{FF2B5EF4-FFF2-40B4-BE49-F238E27FC236}">
              <a16:creationId xmlns:a16="http://schemas.microsoft.com/office/drawing/2014/main" id="{00000000-0008-0000-0100-000029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1066" name="Text Box 8">
          <a:extLst>
            <a:ext uri="{FF2B5EF4-FFF2-40B4-BE49-F238E27FC236}">
              <a16:creationId xmlns:a16="http://schemas.microsoft.com/office/drawing/2014/main" id="{00000000-0008-0000-0100-00002A040000}"/>
            </a:ext>
          </a:extLst>
        </xdr:cNvPr>
        <xdr:cNvSpPr txBox="1">
          <a:spLocks noChangeArrowheads="1"/>
        </xdr:cNvSpPr>
      </xdr:nvSpPr>
      <xdr:spPr bwMode="auto">
        <a:xfrm>
          <a:off x="342900" y="90678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1067" name="Text Box 9">
          <a:extLst>
            <a:ext uri="{FF2B5EF4-FFF2-40B4-BE49-F238E27FC236}">
              <a16:creationId xmlns:a16="http://schemas.microsoft.com/office/drawing/2014/main" id="{00000000-0008-0000-0100-00002B040000}"/>
            </a:ext>
          </a:extLst>
        </xdr:cNvPr>
        <xdr:cNvSpPr txBox="1">
          <a:spLocks noChangeArrowheads="1"/>
        </xdr:cNvSpPr>
      </xdr:nvSpPr>
      <xdr:spPr bwMode="auto">
        <a:xfrm>
          <a:off x="342900" y="90678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1068" name="Text Box 11">
          <a:extLst>
            <a:ext uri="{FF2B5EF4-FFF2-40B4-BE49-F238E27FC236}">
              <a16:creationId xmlns:a16="http://schemas.microsoft.com/office/drawing/2014/main" id="{00000000-0008-0000-0100-00002C040000}"/>
            </a:ext>
          </a:extLst>
        </xdr:cNvPr>
        <xdr:cNvSpPr txBox="1">
          <a:spLocks noChangeArrowheads="1"/>
        </xdr:cNvSpPr>
      </xdr:nvSpPr>
      <xdr:spPr bwMode="auto">
        <a:xfrm>
          <a:off x="342900" y="90678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69" name="Text Box 8">
          <a:extLst>
            <a:ext uri="{FF2B5EF4-FFF2-40B4-BE49-F238E27FC236}">
              <a16:creationId xmlns:a16="http://schemas.microsoft.com/office/drawing/2014/main" id="{00000000-0008-0000-0100-00002D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70" name="Text Box 9">
          <a:extLst>
            <a:ext uri="{FF2B5EF4-FFF2-40B4-BE49-F238E27FC236}">
              <a16:creationId xmlns:a16="http://schemas.microsoft.com/office/drawing/2014/main" id="{00000000-0008-0000-0100-00002E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71" name="Text Box 11">
          <a:extLst>
            <a:ext uri="{FF2B5EF4-FFF2-40B4-BE49-F238E27FC236}">
              <a16:creationId xmlns:a16="http://schemas.microsoft.com/office/drawing/2014/main" id="{00000000-0008-0000-0100-00002F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1072" name="Text Box 8">
          <a:extLst>
            <a:ext uri="{FF2B5EF4-FFF2-40B4-BE49-F238E27FC236}">
              <a16:creationId xmlns:a16="http://schemas.microsoft.com/office/drawing/2014/main" id="{00000000-0008-0000-0100-000030040000}"/>
            </a:ext>
          </a:extLst>
        </xdr:cNvPr>
        <xdr:cNvSpPr txBox="1">
          <a:spLocks noChangeArrowheads="1"/>
        </xdr:cNvSpPr>
      </xdr:nvSpPr>
      <xdr:spPr bwMode="auto">
        <a:xfrm>
          <a:off x="342900" y="90678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1073" name="Text Box 9">
          <a:extLst>
            <a:ext uri="{FF2B5EF4-FFF2-40B4-BE49-F238E27FC236}">
              <a16:creationId xmlns:a16="http://schemas.microsoft.com/office/drawing/2014/main" id="{00000000-0008-0000-0100-000031040000}"/>
            </a:ext>
          </a:extLst>
        </xdr:cNvPr>
        <xdr:cNvSpPr txBox="1">
          <a:spLocks noChangeArrowheads="1"/>
        </xdr:cNvSpPr>
      </xdr:nvSpPr>
      <xdr:spPr bwMode="auto">
        <a:xfrm>
          <a:off x="342900" y="90678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83820</xdr:rowOff>
    </xdr:to>
    <xdr:sp macro="" textlink="">
      <xdr:nvSpPr>
        <xdr:cNvPr id="1074" name="Text Box 11">
          <a:extLst>
            <a:ext uri="{FF2B5EF4-FFF2-40B4-BE49-F238E27FC236}">
              <a16:creationId xmlns:a16="http://schemas.microsoft.com/office/drawing/2014/main" id="{00000000-0008-0000-0100-000032040000}"/>
            </a:ext>
          </a:extLst>
        </xdr:cNvPr>
        <xdr:cNvSpPr txBox="1">
          <a:spLocks noChangeArrowheads="1"/>
        </xdr:cNvSpPr>
      </xdr:nvSpPr>
      <xdr:spPr bwMode="auto">
        <a:xfrm>
          <a:off x="342900" y="9067800"/>
          <a:ext cx="762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75" name="Text Box 8">
          <a:extLst>
            <a:ext uri="{FF2B5EF4-FFF2-40B4-BE49-F238E27FC236}">
              <a16:creationId xmlns:a16="http://schemas.microsoft.com/office/drawing/2014/main" id="{00000000-0008-0000-0100-000033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76" name="Text Box 9">
          <a:extLst>
            <a:ext uri="{FF2B5EF4-FFF2-40B4-BE49-F238E27FC236}">
              <a16:creationId xmlns:a16="http://schemas.microsoft.com/office/drawing/2014/main" id="{00000000-0008-0000-0100-000034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76200</xdr:colOff>
      <xdr:row>17</xdr:row>
      <xdr:rowOff>30480</xdr:rowOff>
    </xdr:to>
    <xdr:sp macro="" textlink="">
      <xdr:nvSpPr>
        <xdr:cNvPr id="1077" name="Text Box 11">
          <a:extLst>
            <a:ext uri="{FF2B5EF4-FFF2-40B4-BE49-F238E27FC236}">
              <a16:creationId xmlns:a16="http://schemas.microsoft.com/office/drawing/2014/main" id="{00000000-0008-0000-0100-000035040000}"/>
            </a:ext>
          </a:extLst>
        </xdr:cNvPr>
        <xdr:cNvSpPr txBox="1">
          <a:spLocks noChangeArrowheads="1"/>
        </xdr:cNvSpPr>
      </xdr:nvSpPr>
      <xdr:spPr bwMode="auto">
        <a:xfrm>
          <a:off x="34290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1078" name="Text Box 8">
          <a:extLst>
            <a:ext uri="{FF2B5EF4-FFF2-40B4-BE49-F238E27FC236}">
              <a16:creationId xmlns:a16="http://schemas.microsoft.com/office/drawing/2014/main" id="{00000000-0008-0000-0100-000036040000}"/>
            </a:ext>
          </a:extLst>
        </xdr:cNvPr>
        <xdr:cNvSpPr txBox="1">
          <a:spLocks noChangeArrowheads="1"/>
        </xdr:cNvSpPr>
      </xdr:nvSpPr>
      <xdr:spPr bwMode="auto">
        <a:xfrm>
          <a:off x="40386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1079" name="Text Box 11">
          <a:extLst>
            <a:ext uri="{FF2B5EF4-FFF2-40B4-BE49-F238E27FC236}">
              <a16:creationId xmlns:a16="http://schemas.microsoft.com/office/drawing/2014/main" id="{00000000-0008-0000-0100-000037040000}"/>
            </a:ext>
          </a:extLst>
        </xdr:cNvPr>
        <xdr:cNvSpPr txBox="1">
          <a:spLocks noChangeArrowheads="1"/>
        </xdr:cNvSpPr>
      </xdr:nvSpPr>
      <xdr:spPr bwMode="auto">
        <a:xfrm>
          <a:off x="312420" y="906780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80" name="Text Box 11">
          <a:extLst>
            <a:ext uri="{FF2B5EF4-FFF2-40B4-BE49-F238E27FC236}">
              <a16:creationId xmlns:a16="http://schemas.microsoft.com/office/drawing/2014/main" id="{00000000-0008-0000-0100-000038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81" name="Text Box 11">
          <a:extLst>
            <a:ext uri="{FF2B5EF4-FFF2-40B4-BE49-F238E27FC236}">
              <a16:creationId xmlns:a16="http://schemas.microsoft.com/office/drawing/2014/main" id="{00000000-0008-0000-0100-000039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82" name="Text Box 11">
          <a:extLst>
            <a:ext uri="{FF2B5EF4-FFF2-40B4-BE49-F238E27FC236}">
              <a16:creationId xmlns:a16="http://schemas.microsoft.com/office/drawing/2014/main" id="{00000000-0008-0000-0100-00003A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83" name="Text Box 11">
          <a:extLst>
            <a:ext uri="{FF2B5EF4-FFF2-40B4-BE49-F238E27FC236}">
              <a16:creationId xmlns:a16="http://schemas.microsoft.com/office/drawing/2014/main" id="{00000000-0008-0000-0100-00003B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84" name="Text Box 11">
          <a:extLst>
            <a:ext uri="{FF2B5EF4-FFF2-40B4-BE49-F238E27FC236}">
              <a16:creationId xmlns:a16="http://schemas.microsoft.com/office/drawing/2014/main" id="{00000000-0008-0000-0100-00003C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85" name="Text Box 11">
          <a:extLst>
            <a:ext uri="{FF2B5EF4-FFF2-40B4-BE49-F238E27FC236}">
              <a16:creationId xmlns:a16="http://schemas.microsoft.com/office/drawing/2014/main" id="{00000000-0008-0000-0100-00003D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86" name="Text Box 11">
          <a:extLst>
            <a:ext uri="{FF2B5EF4-FFF2-40B4-BE49-F238E27FC236}">
              <a16:creationId xmlns:a16="http://schemas.microsoft.com/office/drawing/2014/main" id="{00000000-0008-0000-0100-00003E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87" name="Text Box 11">
          <a:extLst>
            <a:ext uri="{FF2B5EF4-FFF2-40B4-BE49-F238E27FC236}">
              <a16:creationId xmlns:a16="http://schemas.microsoft.com/office/drawing/2014/main" id="{00000000-0008-0000-0100-00003F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17</xdr:row>
      <xdr:rowOff>0</xdr:rowOff>
    </xdr:from>
    <xdr:to>
      <xdr:col>1</xdr:col>
      <xdr:colOff>137160</xdr:colOff>
      <xdr:row>17</xdr:row>
      <xdr:rowOff>30480</xdr:rowOff>
    </xdr:to>
    <xdr:sp macro="" textlink="">
      <xdr:nvSpPr>
        <xdr:cNvPr id="1088" name="Text Box 8">
          <a:extLst>
            <a:ext uri="{FF2B5EF4-FFF2-40B4-BE49-F238E27FC236}">
              <a16:creationId xmlns:a16="http://schemas.microsoft.com/office/drawing/2014/main" id="{00000000-0008-0000-0100-000040040000}"/>
            </a:ext>
          </a:extLst>
        </xdr:cNvPr>
        <xdr:cNvSpPr txBox="1">
          <a:spLocks noChangeArrowheads="1"/>
        </xdr:cNvSpPr>
      </xdr:nvSpPr>
      <xdr:spPr bwMode="auto">
        <a:xfrm>
          <a:off x="40386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1089" name="Text Box 11">
          <a:extLst>
            <a:ext uri="{FF2B5EF4-FFF2-40B4-BE49-F238E27FC236}">
              <a16:creationId xmlns:a16="http://schemas.microsoft.com/office/drawing/2014/main" id="{00000000-0008-0000-0100-000041040000}"/>
            </a:ext>
          </a:extLst>
        </xdr:cNvPr>
        <xdr:cNvSpPr txBox="1">
          <a:spLocks noChangeArrowheads="1"/>
        </xdr:cNvSpPr>
      </xdr:nvSpPr>
      <xdr:spPr bwMode="auto">
        <a:xfrm>
          <a:off x="312420" y="906780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1090" name="Text Box 9">
          <a:extLst>
            <a:ext uri="{FF2B5EF4-FFF2-40B4-BE49-F238E27FC236}">
              <a16:creationId xmlns:a16="http://schemas.microsoft.com/office/drawing/2014/main" id="{00000000-0008-0000-0100-000042040000}"/>
            </a:ext>
          </a:extLst>
        </xdr:cNvPr>
        <xdr:cNvSpPr txBox="1">
          <a:spLocks noChangeArrowheads="1"/>
        </xdr:cNvSpPr>
      </xdr:nvSpPr>
      <xdr:spPr bwMode="auto">
        <a:xfrm>
          <a:off x="27432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91" name="Text Box 11">
          <a:extLst>
            <a:ext uri="{FF2B5EF4-FFF2-40B4-BE49-F238E27FC236}">
              <a16:creationId xmlns:a16="http://schemas.microsoft.com/office/drawing/2014/main" id="{00000000-0008-0000-0100-000043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92" name="Text Box 11">
          <a:extLst>
            <a:ext uri="{FF2B5EF4-FFF2-40B4-BE49-F238E27FC236}">
              <a16:creationId xmlns:a16="http://schemas.microsoft.com/office/drawing/2014/main" id="{00000000-0008-0000-0100-000044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93" name="Text Box 11">
          <a:extLst>
            <a:ext uri="{FF2B5EF4-FFF2-40B4-BE49-F238E27FC236}">
              <a16:creationId xmlns:a16="http://schemas.microsoft.com/office/drawing/2014/main" id="{00000000-0008-0000-0100-000045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94" name="Text Box 11">
          <a:extLst>
            <a:ext uri="{FF2B5EF4-FFF2-40B4-BE49-F238E27FC236}">
              <a16:creationId xmlns:a16="http://schemas.microsoft.com/office/drawing/2014/main" id="{00000000-0008-0000-0100-000046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95" name="Text Box 11">
          <a:extLst>
            <a:ext uri="{FF2B5EF4-FFF2-40B4-BE49-F238E27FC236}">
              <a16:creationId xmlns:a16="http://schemas.microsoft.com/office/drawing/2014/main" id="{00000000-0008-0000-0100-000047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96" name="Text Box 11">
          <a:extLst>
            <a:ext uri="{FF2B5EF4-FFF2-40B4-BE49-F238E27FC236}">
              <a16:creationId xmlns:a16="http://schemas.microsoft.com/office/drawing/2014/main" id="{00000000-0008-0000-0100-000048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97" name="Text Box 11">
          <a:extLst>
            <a:ext uri="{FF2B5EF4-FFF2-40B4-BE49-F238E27FC236}">
              <a16:creationId xmlns:a16="http://schemas.microsoft.com/office/drawing/2014/main" id="{00000000-0008-0000-0100-000049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98" name="Text Box 11">
          <a:extLst>
            <a:ext uri="{FF2B5EF4-FFF2-40B4-BE49-F238E27FC236}">
              <a16:creationId xmlns:a16="http://schemas.microsoft.com/office/drawing/2014/main" id="{00000000-0008-0000-0100-00004A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099" name="Text Box 11">
          <a:extLst>
            <a:ext uri="{FF2B5EF4-FFF2-40B4-BE49-F238E27FC236}">
              <a16:creationId xmlns:a16="http://schemas.microsoft.com/office/drawing/2014/main" id="{00000000-0008-0000-0100-00004B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00" name="Text Box 11">
          <a:extLst>
            <a:ext uri="{FF2B5EF4-FFF2-40B4-BE49-F238E27FC236}">
              <a16:creationId xmlns:a16="http://schemas.microsoft.com/office/drawing/2014/main" id="{00000000-0008-0000-0100-00004C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01" name="Text Box 11">
          <a:extLst>
            <a:ext uri="{FF2B5EF4-FFF2-40B4-BE49-F238E27FC236}">
              <a16:creationId xmlns:a16="http://schemas.microsoft.com/office/drawing/2014/main" id="{00000000-0008-0000-0100-00004D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1043940</xdr:rowOff>
    </xdr:to>
    <xdr:sp macro="" textlink="">
      <xdr:nvSpPr>
        <xdr:cNvPr id="1102" name="Text Box 11">
          <a:extLst>
            <a:ext uri="{FF2B5EF4-FFF2-40B4-BE49-F238E27FC236}">
              <a16:creationId xmlns:a16="http://schemas.microsoft.com/office/drawing/2014/main" id="{00000000-0008-0000-0100-00004E040000}"/>
            </a:ext>
          </a:extLst>
        </xdr:cNvPr>
        <xdr:cNvSpPr txBox="1">
          <a:spLocks noChangeArrowheads="1"/>
        </xdr:cNvSpPr>
      </xdr:nvSpPr>
      <xdr:spPr bwMode="auto">
        <a:xfrm>
          <a:off x="312420" y="906780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1043940</xdr:rowOff>
    </xdr:to>
    <xdr:sp macro="" textlink="">
      <xdr:nvSpPr>
        <xdr:cNvPr id="1103" name="Text Box 11">
          <a:extLst>
            <a:ext uri="{FF2B5EF4-FFF2-40B4-BE49-F238E27FC236}">
              <a16:creationId xmlns:a16="http://schemas.microsoft.com/office/drawing/2014/main" id="{00000000-0008-0000-0100-00004F040000}"/>
            </a:ext>
          </a:extLst>
        </xdr:cNvPr>
        <xdr:cNvSpPr txBox="1">
          <a:spLocks noChangeArrowheads="1"/>
        </xdr:cNvSpPr>
      </xdr:nvSpPr>
      <xdr:spPr bwMode="auto">
        <a:xfrm>
          <a:off x="312420" y="906780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1104" name="Text Box 9">
          <a:extLst>
            <a:ext uri="{FF2B5EF4-FFF2-40B4-BE49-F238E27FC236}">
              <a16:creationId xmlns:a16="http://schemas.microsoft.com/office/drawing/2014/main" id="{00000000-0008-0000-0100-000050040000}"/>
            </a:ext>
          </a:extLst>
        </xdr:cNvPr>
        <xdr:cNvSpPr txBox="1">
          <a:spLocks noChangeArrowheads="1"/>
        </xdr:cNvSpPr>
      </xdr:nvSpPr>
      <xdr:spPr bwMode="auto">
        <a:xfrm>
          <a:off x="27432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05" name="Text Box 11">
          <a:extLst>
            <a:ext uri="{FF2B5EF4-FFF2-40B4-BE49-F238E27FC236}">
              <a16:creationId xmlns:a16="http://schemas.microsoft.com/office/drawing/2014/main" id="{00000000-0008-0000-0100-000051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06" name="Text Box 11">
          <a:extLst>
            <a:ext uri="{FF2B5EF4-FFF2-40B4-BE49-F238E27FC236}">
              <a16:creationId xmlns:a16="http://schemas.microsoft.com/office/drawing/2014/main" id="{00000000-0008-0000-0100-000052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07" name="Text Box 11">
          <a:extLst>
            <a:ext uri="{FF2B5EF4-FFF2-40B4-BE49-F238E27FC236}">
              <a16:creationId xmlns:a16="http://schemas.microsoft.com/office/drawing/2014/main" id="{00000000-0008-0000-0100-000053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08" name="Text Box 11">
          <a:extLst>
            <a:ext uri="{FF2B5EF4-FFF2-40B4-BE49-F238E27FC236}">
              <a16:creationId xmlns:a16="http://schemas.microsoft.com/office/drawing/2014/main" id="{00000000-0008-0000-0100-000054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09" name="Text Box 11">
          <a:extLst>
            <a:ext uri="{FF2B5EF4-FFF2-40B4-BE49-F238E27FC236}">
              <a16:creationId xmlns:a16="http://schemas.microsoft.com/office/drawing/2014/main" id="{00000000-0008-0000-0100-000055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10" name="Text Box 11">
          <a:extLst>
            <a:ext uri="{FF2B5EF4-FFF2-40B4-BE49-F238E27FC236}">
              <a16:creationId xmlns:a16="http://schemas.microsoft.com/office/drawing/2014/main" id="{00000000-0008-0000-0100-000056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11" name="Text Box 11">
          <a:extLst>
            <a:ext uri="{FF2B5EF4-FFF2-40B4-BE49-F238E27FC236}">
              <a16:creationId xmlns:a16="http://schemas.microsoft.com/office/drawing/2014/main" id="{00000000-0008-0000-0100-000057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12" name="Text Box 11">
          <a:extLst>
            <a:ext uri="{FF2B5EF4-FFF2-40B4-BE49-F238E27FC236}">
              <a16:creationId xmlns:a16="http://schemas.microsoft.com/office/drawing/2014/main" id="{00000000-0008-0000-0100-000058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13" name="Text Box 11">
          <a:extLst>
            <a:ext uri="{FF2B5EF4-FFF2-40B4-BE49-F238E27FC236}">
              <a16:creationId xmlns:a16="http://schemas.microsoft.com/office/drawing/2014/main" id="{00000000-0008-0000-0100-000059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14" name="Text Box 11">
          <a:extLst>
            <a:ext uri="{FF2B5EF4-FFF2-40B4-BE49-F238E27FC236}">
              <a16:creationId xmlns:a16="http://schemas.microsoft.com/office/drawing/2014/main" id="{00000000-0008-0000-0100-00005A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1115" name="Text Box 9">
          <a:extLst>
            <a:ext uri="{FF2B5EF4-FFF2-40B4-BE49-F238E27FC236}">
              <a16:creationId xmlns:a16="http://schemas.microsoft.com/office/drawing/2014/main" id="{00000000-0008-0000-0100-00005B040000}"/>
            </a:ext>
          </a:extLst>
        </xdr:cNvPr>
        <xdr:cNvSpPr txBox="1">
          <a:spLocks noChangeArrowheads="1"/>
        </xdr:cNvSpPr>
      </xdr:nvSpPr>
      <xdr:spPr bwMode="auto">
        <a:xfrm>
          <a:off x="27432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16" name="Text Box 11">
          <a:extLst>
            <a:ext uri="{FF2B5EF4-FFF2-40B4-BE49-F238E27FC236}">
              <a16:creationId xmlns:a16="http://schemas.microsoft.com/office/drawing/2014/main" id="{00000000-0008-0000-0100-00005C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17" name="Text Box 11">
          <a:extLst>
            <a:ext uri="{FF2B5EF4-FFF2-40B4-BE49-F238E27FC236}">
              <a16:creationId xmlns:a16="http://schemas.microsoft.com/office/drawing/2014/main" id="{00000000-0008-0000-0100-00005D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18" name="Text Box 11">
          <a:extLst>
            <a:ext uri="{FF2B5EF4-FFF2-40B4-BE49-F238E27FC236}">
              <a16:creationId xmlns:a16="http://schemas.microsoft.com/office/drawing/2014/main" id="{00000000-0008-0000-0100-00005E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19" name="Text Box 11">
          <a:extLst>
            <a:ext uri="{FF2B5EF4-FFF2-40B4-BE49-F238E27FC236}">
              <a16:creationId xmlns:a16="http://schemas.microsoft.com/office/drawing/2014/main" id="{00000000-0008-0000-0100-00005F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20" name="Text Box 11">
          <a:extLst>
            <a:ext uri="{FF2B5EF4-FFF2-40B4-BE49-F238E27FC236}">
              <a16:creationId xmlns:a16="http://schemas.microsoft.com/office/drawing/2014/main" id="{00000000-0008-0000-0100-000060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21" name="Text Box 11">
          <a:extLst>
            <a:ext uri="{FF2B5EF4-FFF2-40B4-BE49-F238E27FC236}">
              <a16:creationId xmlns:a16="http://schemas.microsoft.com/office/drawing/2014/main" id="{00000000-0008-0000-0100-000061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22" name="Text Box 11">
          <a:extLst>
            <a:ext uri="{FF2B5EF4-FFF2-40B4-BE49-F238E27FC236}">
              <a16:creationId xmlns:a16="http://schemas.microsoft.com/office/drawing/2014/main" id="{00000000-0008-0000-0100-000062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23" name="Text Box 11">
          <a:extLst>
            <a:ext uri="{FF2B5EF4-FFF2-40B4-BE49-F238E27FC236}">
              <a16:creationId xmlns:a16="http://schemas.microsoft.com/office/drawing/2014/main" id="{00000000-0008-0000-0100-000063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24" name="Text Box 11">
          <a:extLst>
            <a:ext uri="{FF2B5EF4-FFF2-40B4-BE49-F238E27FC236}">
              <a16:creationId xmlns:a16="http://schemas.microsoft.com/office/drawing/2014/main" id="{00000000-0008-0000-0100-000064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25" name="Text Box 11">
          <a:extLst>
            <a:ext uri="{FF2B5EF4-FFF2-40B4-BE49-F238E27FC236}">
              <a16:creationId xmlns:a16="http://schemas.microsoft.com/office/drawing/2014/main" id="{00000000-0008-0000-0100-000065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26" name="Text Box 11">
          <a:extLst>
            <a:ext uri="{FF2B5EF4-FFF2-40B4-BE49-F238E27FC236}">
              <a16:creationId xmlns:a16="http://schemas.microsoft.com/office/drawing/2014/main" id="{00000000-0008-0000-0100-000066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1043940</xdr:rowOff>
    </xdr:to>
    <xdr:sp macro="" textlink="">
      <xdr:nvSpPr>
        <xdr:cNvPr id="1127" name="Text Box 11">
          <a:extLst>
            <a:ext uri="{FF2B5EF4-FFF2-40B4-BE49-F238E27FC236}">
              <a16:creationId xmlns:a16="http://schemas.microsoft.com/office/drawing/2014/main" id="{00000000-0008-0000-0100-000067040000}"/>
            </a:ext>
          </a:extLst>
        </xdr:cNvPr>
        <xdr:cNvSpPr txBox="1">
          <a:spLocks noChangeArrowheads="1"/>
        </xdr:cNvSpPr>
      </xdr:nvSpPr>
      <xdr:spPr bwMode="auto">
        <a:xfrm>
          <a:off x="312420" y="906780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114300</xdr:colOff>
      <xdr:row>18</xdr:row>
      <xdr:rowOff>834390</xdr:rowOff>
    </xdr:to>
    <xdr:sp macro="" textlink="">
      <xdr:nvSpPr>
        <xdr:cNvPr id="1128" name="Text Box 11">
          <a:extLst>
            <a:ext uri="{FF2B5EF4-FFF2-40B4-BE49-F238E27FC236}">
              <a16:creationId xmlns:a16="http://schemas.microsoft.com/office/drawing/2014/main" id="{00000000-0008-0000-0100-000068040000}"/>
            </a:ext>
          </a:extLst>
        </xdr:cNvPr>
        <xdr:cNvSpPr txBox="1">
          <a:spLocks noChangeArrowheads="1"/>
        </xdr:cNvSpPr>
      </xdr:nvSpPr>
      <xdr:spPr bwMode="auto">
        <a:xfrm>
          <a:off x="388620" y="9067800"/>
          <a:ext cx="68580" cy="1891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274320</xdr:colOff>
      <xdr:row>17</xdr:row>
      <xdr:rowOff>0</xdr:rowOff>
    </xdr:from>
    <xdr:to>
      <xdr:col>1</xdr:col>
      <xdr:colOff>7620</xdr:colOff>
      <xdr:row>17</xdr:row>
      <xdr:rowOff>30480</xdr:rowOff>
    </xdr:to>
    <xdr:sp macro="" textlink="">
      <xdr:nvSpPr>
        <xdr:cNvPr id="1129" name="Text Box 9">
          <a:extLst>
            <a:ext uri="{FF2B5EF4-FFF2-40B4-BE49-F238E27FC236}">
              <a16:creationId xmlns:a16="http://schemas.microsoft.com/office/drawing/2014/main" id="{00000000-0008-0000-0100-000069040000}"/>
            </a:ext>
          </a:extLst>
        </xdr:cNvPr>
        <xdr:cNvSpPr txBox="1">
          <a:spLocks noChangeArrowheads="1"/>
        </xdr:cNvSpPr>
      </xdr:nvSpPr>
      <xdr:spPr bwMode="auto">
        <a:xfrm>
          <a:off x="274320" y="9067800"/>
          <a:ext cx="762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30" name="Text Box 11">
          <a:extLst>
            <a:ext uri="{FF2B5EF4-FFF2-40B4-BE49-F238E27FC236}">
              <a16:creationId xmlns:a16="http://schemas.microsoft.com/office/drawing/2014/main" id="{00000000-0008-0000-0100-00006A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31" name="Text Box 11">
          <a:extLst>
            <a:ext uri="{FF2B5EF4-FFF2-40B4-BE49-F238E27FC236}">
              <a16:creationId xmlns:a16="http://schemas.microsoft.com/office/drawing/2014/main" id="{00000000-0008-0000-0100-00006B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32" name="Text Box 11">
          <a:extLst>
            <a:ext uri="{FF2B5EF4-FFF2-40B4-BE49-F238E27FC236}">
              <a16:creationId xmlns:a16="http://schemas.microsoft.com/office/drawing/2014/main" id="{00000000-0008-0000-0100-00006C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33" name="Text Box 11">
          <a:extLst>
            <a:ext uri="{FF2B5EF4-FFF2-40B4-BE49-F238E27FC236}">
              <a16:creationId xmlns:a16="http://schemas.microsoft.com/office/drawing/2014/main" id="{00000000-0008-0000-0100-00006D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34" name="Text Box 11">
          <a:extLst>
            <a:ext uri="{FF2B5EF4-FFF2-40B4-BE49-F238E27FC236}">
              <a16:creationId xmlns:a16="http://schemas.microsoft.com/office/drawing/2014/main" id="{00000000-0008-0000-0100-00006E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35" name="Text Box 11">
          <a:extLst>
            <a:ext uri="{FF2B5EF4-FFF2-40B4-BE49-F238E27FC236}">
              <a16:creationId xmlns:a16="http://schemas.microsoft.com/office/drawing/2014/main" id="{00000000-0008-0000-0100-00006F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36" name="Text Box 11">
          <a:extLst>
            <a:ext uri="{FF2B5EF4-FFF2-40B4-BE49-F238E27FC236}">
              <a16:creationId xmlns:a16="http://schemas.microsoft.com/office/drawing/2014/main" id="{00000000-0008-0000-0100-000070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37" name="Text Box 11">
          <a:extLst>
            <a:ext uri="{FF2B5EF4-FFF2-40B4-BE49-F238E27FC236}">
              <a16:creationId xmlns:a16="http://schemas.microsoft.com/office/drawing/2014/main" id="{00000000-0008-0000-0100-000071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38" name="Text Box 11">
          <a:extLst>
            <a:ext uri="{FF2B5EF4-FFF2-40B4-BE49-F238E27FC236}">
              <a16:creationId xmlns:a16="http://schemas.microsoft.com/office/drawing/2014/main" id="{00000000-0008-0000-0100-000072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17</xdr:row>
      <xdr:rowOff>30480</xdr:rowOff>
    </xdr:to>
    <xdr:sp macro="" textlink="">
      <xdr:nvSpPr>
        <xdr:cNvPr id="1139" name="Text Box 11">
          <a:extLst>
            <a:ext uri="{FF2B5EF4-FFF2-40B4-BE49-F238E27FC236}">
              <a16:creationId xmlns:a16="http://schemas.microsoft.com/office/drawing/2014/main" id="{00000000-0008-0000-0100-000073040000}"/>
            </a:ext>
          </a:extLst>
        </xdr:cNvPr>
        <xdr:cNvSpPr txBox="1">
          <a:spLocks noChangeArrowheads="1"/>
        </xdr:cNvSpPr>
      </xdr:nvSpPr>
      <xdr:spPr bwMode="auto">
        <a:xfrm>
          <a:off x="312420" y="9067800"/>
          <a:ext cx="685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1140" name="Text Box 11">
          <a:extLst>
            <a:ext uri="{FF2B5EF4-FFF2-40B4-BE49-F238E27FC236}">
              <a16:creationId xmlns:a16="http://schemas.microsoft.com/office/drawing/2014/main" id="{00000000-0008-0000-0100-000074040000}"/>
            </a:ext>
          </a:extLst>
        </xdr:cNvPr>
        <xdr:cNvSpPr txBox="1">
          <a:spLocks noChangeArrowheads="1"/>
        </xdr:cNvSpPr>
      </xdr:nvSpPr>
      <xdr:spPr bwMode="auto">
        <a:xfrm>
          <a:off x="312420" y="906780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1141" name="Text Box 11">
          <a:extLst>
            <a:ext uri="{FF2B5EF4-FFF2-40B4-BE49-F238E27FC236}">
              <a16:creationId xmlns:a16="http://schemas.microsoft.com/office/drawing/2014/main" id="{00000000-0008-0000-0100-000075040000}"/>
            </a:ext>
          </a:extLst>
        </xdr:cNvPr>
        <xdr:cNvSpPr txBox="1">
          <a:spLocks noChangeArrowheads="1"/>
        </xdr:cNvSpPr>
      </xdr:nvSpPr>
      <xdr:spPr bwMode="auto">
        <a:xfrm>
          <a:off x="312420" y="906780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1047750</xdr:rowOff>
    </xdr:to>
    <xdr:sp macro="" textlink="">
      <xdr:nvSpPr>
        <xdr:cNvPr id="1142" name="Text Box 11">
          <a:extLst>
            <a:ext uri="{FF2B5EF4-FFF2-40B4-BE49-F238E27FC236}">
              <a16:creationId xmlns:a16="http://schemas.microsoft.com/office/drawing/2014/main" id="{00000000-0008-0000-0100-000076040000}"/>
            </a:ext>
          </a:extLst>
        </xdr:cNvPr>
        <xdr:cNvSpPr txBox="1">
          <a:spLocks noChangeArrowheads="1"/>
        </xdr:cNvSpPr>
      </xdr:nvSpPr>
      <xdr:spPr bwMode="auto">
        <a:xfrm>
          <a:off x="312420" y="906780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1047750</xdr:rowOff>
    </xdr:to>
    <xdr:sp macro="" textlink="">
      <xdr:nvSpPr>
        <xdr:cNvPr id="1143" name="Text Box 11">
          <a:extLst>
            <a:ext uri="{FF2B5EF4-FFF2-40B4-BE49-F238E27FC236}">
              <a16:creationId xmlns:a16="http://schemas.microsoft.com/office/drawing/2014/main" id="{00000000-0008-0000-0100-000077040000}"/>
            </a:ext>
          </a:extLst>
        </xdr:cNvPr>
        <xdr:cNvSpPr txBox="1">
          <a:spLocks noChangeArrowheads="1"/>
        </xdr:cNvSpPr>
      </xdr:nvSpPr>
      <xdr:spPr bwMode="auto">
        <a:xfrm>
          <a:off x="312420" y="9067800"/>
          <a:ext cx="6858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1144" name="Text Box 11">
          <a:extLst>
            <a:ext uri="{FF2B5EF4-FFF2-40B4-BE49-F238E27FC236}">
              <a16:creationId xmlns:a16="http://schemas.microsoft.com/office/drawing/2014/main" id="{00000000-0008-0000-0100-000078040000}"/>
            </a:ext>
          </a:extLst>
        </xdr:cNvPr>
        <xdr:cNvSpPr txBox="1">
          <a:spLocks noChangeArrowheads="1"/>
        </xdr:cNvSpPr>
      </xdr:nvSpPr>
      <xdr:spPr bwMode="auto">
        <a:xfrm>
          <a:off x="312420" y="906780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1145" name="Text Box 11">
          <a:extLst>
            <a:ext uri="{FF2B5EF4-FFF2-40B4-BE49-F238E27FC236}">
              <a16:creationId xmlns:a16="http://schemas.microsoft.com/office/drawing/2014/main" id="{00000000-0008-0000-0100-000079040000}"/>
            </a:ext>
          </a:extLst>
        </xdr:cNvPr>
        <xdr:cNvSpPr txBox="1">
          <a:spLocks noChangeArrowheads="1"/>
        </xdr:cNvSpPr>
      </xdr:nvSpPr>
      <xdr:spPr bwMode="auto">
        <a:xfrm>
          <a:off x="312420" y="906780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1043940</xdr:rowOff>
    </xdr:to>
    <xdr:sp macro="" textlink="">
      <xdr:nvSpPr>
        <xdr:cNvPr id="1146" name="Text Box 11">
          <a:extLst>
            <a:ext uri="{FF2B5EF4-FFF2-40B4-BE49-F238E27FC236}">
              <a16:creationId xmlns:a16="http://schemas.microsoft.com/office/drawing/2014/main" id="{00000000-0008-0000-0100-00007A040000}"/>
            </a:ext>
          </a:extLst>
        </xdr:cNvPr>
        <xdr:cNvSpPr txBox="1">
          <a:spLocks noChangeArrowheads="1"/>
        </xdr:cNvSpPr>
      </xdr:nvSpPr>
      <xdr:spPr bwMode="auto">
        <a:xfrm>
          <a:off x="312420" y="906780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1043940</xdr:rowOff>
    </xdr:to>
    <xdr:sp macro="" textlink="">
      <xdr:nvSpPr>
        <xdr:cNvPr id="1147" name="Text Box 11">
          <a:extLst>
            <a:ext uri="{FF2B5EF4-FFF2-40B4-BE49-F238E27FC236}">
              <a16:creationId xmlns:a16="http://schemas.microsoft.com/office/drawing/2014/main" id="{00000000-0008-0000-0100-00007B040000}"/>
            </a:ext>
          </a:extLst>
        </xdr:cNvPr>
        <xdr:cNvSpPr txBox="1">
          <a:spLocks noChangeArrowheads="1"/>
        </xdr:cNvSpPr>
      </xdr:nvSpPr>
      <xdr:spPr bwMode="auto">
        <a:xfrm>
          <a:off x="312420" y="906780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1043940</xdr:rowOff>
    </xdr:to>
    <xdr:sp macro="" textlink="">
      <xdr:nvSpPr>
        <xdr:cNvPr id="1148" name="Text Box 11">
          <a:extLst>
            <a:ext uri="{FF2B5EF4-FFF2-40B4-BE49-F238E27FC236}">
              <a16:creationId xmlns:a16="http://schemas.microsoft.com/office/drawing/2014/main" id="{00000000-0008-0000-0100-00007C040000}"/>
            </a:ext>
          </a:extLst>
        </xdr:cNvPr>
        <xdr:cNvSpPr txBox="1">
          <a:spLocks noChangeArrowheads="1"/>
        </xdr:cNvSpPr>
      </xdr:nvSpPr>
      <xdr:spPr bwMode="auto">
        <a:xfrm>
          <a:off x="312420" y="9067800"/>
          <a:ext cx="68580" cy="2310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45720</xdr:colOff>
      <xdr:row>17</xdr:row>
      <xdr:rowOff>0</xdr:rowOff>
    </xdr:from>
    <xdr:to>
      <xdr:col>1</xdr:col>
      <xdr:colOff>114300</xdr:colOff>
      <xdr:row>18</xdr:row>
      <xdr:rowOff>834390</xdr:rowOff>
    </xdr:to>
    <xdr:sp macro="" textlink="">
      <xdr:nvSpPr>
        <xdr:cNvPr id="1149" name="Text Box 11">
          <a:extLst>
            <a:ext uri="{FF2B5EF4-FFF2-40B4-BE49-F238E27FC236}">
              <a16:creationId xmlns:a16="http://schemas.microsoft.com/office/drawing/2014/main" id="{00000000-0008-0000-0100-00007D040000}"/>
            </a:ext>
          </a:extLst>
        </xdr:cNvPr>
        <xdr:cNvSpPr txBox="1">
          <a:spLocks noChangeArrowheads="1"/>
        </xdr:cNvSpPr>
      </xdr:nvSpPr>
      <xdr:spPr bwMode="auto">
        <a:xfrm>
          <a:off x="388620" y="9067800"/>
          <a:ext cx="68580" cy="1891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1150" name="Text Box 11">
          <a:extLst>
            <a:ext uri="{FF2B5EF4-FFF2-40B4-BE49-F238E27FC236}">
              <a16:creationId xmlns:a16="http://schemas.microsoft.com/office/drawing/2014/main" id="{00000000-0008-0000-0100-00007E040000}"/>
            </a:ext>
          </a:extLst>
        </xdr:cNvPr>
        <xdr:cNvSpPr txBox="1">
          <a:spLocks noChangeArrowheads="1"/>
        </xdr:cNvSpPr>
      </xdr:nvSpPr>
      <xdr:spPr bwMode="auto">
        <a:xfrm>
          <a:off x="312420" y="906780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17</xdr:row>
      <xdr:rowOff>0</xdr:rowOff>
    </xdr:from>
    <xdr:to>
      <xdr:col>1</xdr:col>
      <xdr:colOff>38100</xdr:colOff>
      <xdr:row>18</xdr:row>
      <xdr:rowOff>175260</xdr:rowOff>
    </xdr:to>
    <xdr:sp macro="" textlink="">
      <xdr:nvSpPr>
        <xdr:cNvPr id="1151" name="Text Box 11">
          <a:extLst>
            <a:ext uri="{FF2B5EF4-FFF2-40B4-BE49-F238E27FC236}">
              <a16:creationId xmlns:a16="http://schemas.microsoft.com/office/drawing/2014/main" id="{00000000-0008-0000-0100-00007F040000}"/>
            </a:ext>
          </a:extLst>
        </xdr:cNvPr>
        <xdr:cNvSpPr txBox="1">
          <a:spLocks noChangeArrowheads="1"/>
        </xdr:cNvSpPr>
      </xdr:nvSpPr>
      <xdr:spPr bwMode="auto">
        <a:xfrm>
          <a:off x="312420" y="9067800"/>
          <a:ext cx="68580"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showZeros="0" zoomScale="96" zoomScaleNormal="96" workbookViewId="0">
      <selection sqref="A1:G11"/>
    </sheetView>
  </sheetViews>
  <sheetFormatPr defaultColWidth="7.125" defaultRowHeight="12.75" x14ac:dyDescent="0.2"/>
  <cols>
    <col min="1" max="1" width="4.625" style="178" customWidth="1"/>
    <col min="2" max="2" width="57.375" style="178" customWidth="1"/>
    <col min="3" max="6" width="17.625" style="178" customWidth="1"/>
    <col min="7" max="7" width="21.5" style="178" customWidth="1"/>
    <col min="8" max="16384" width="7.125" style="178"/>
  </cols>
  <sheetData>
    <row r="1" spans="1:15" s="177" customFormat="1" ht="18.75" x14ac:dyDescent="0.25">
      <c r="A1" s="238" t="s">
        <v>242</v>
      </c>
      <c r="B1" s="238"/>
      <c r="C1" s="238"/>
      <c r="D1" s="238"/>
      <c r="E1" s="238"/>
      <c r="F1" s="238"/>
      <c r="G1" s="238"/>
    </row>
    <row r="2" spans="1:15" s="177" customFormat="1" ht="55.35" customHeight="1" x14ac:dyDescent="0.25">
      <c r="A2" s="239" t="s">
        <v>262</v>
      </c>
      <c r="B2" s="238"/>
      <c r="C2" s="238"/>
      <c r="D2" s="238"/>
      <c r="E2" s="238"/>
      <c r="F2" s="238"/>
      <c r="G2" s="238"/>
    </row>
    <row r="3" spans="1:15" ht="21.6" customHeight="1" x14ac:dyDescent="0.2">
      <c r="A3" s="240" t="s">
        <v>289</v>
      </c>
      <c r="B3" s="240"/>
      <c r="C3" s="240"/>
      <c r="D3" s="240"/>
      <c r="E3" s="240"/>
      <c r="F3" s="240"/>
      <c r="G3" s="240"/>
      <c r="H3" s="160"/>
      <c r="I3" s="160"/>
      <c r="J3" s="160"/>
      <c r="K3" s="160"/>
      <c r="L3" s="160"/>
      <c r="M3" s="160"/>
      <c r="N3" s="160"/>
      <c r="O3" s="160"/>
    </row>
    <row r="4" spans="1:15" ht="19.5" customHeight="1" x14ac:dyDescent="0.2">
      <c r="A4" s="185"/>
      <c r="B4" s="185"/>
      <c r="C4" s="185"/>
      <c r="D4" s="185"/>
      <c r="E4" s="241" t="s">
        <v>250</v>
      </c>
      <c r="F4" s="241"/>
      <c r="G4" s="241"/>
    </row>
    <row r="5" spans="1:15" ht="42.6" customHeight="1" x14ac:dyDescent="0.2">
      <c r="A5" s="237" t="s">
        <v>1</v>
      </c>
      <c r="B5" s="237" t="s">
        <v>243</v>
      </c>
      <c r="C5" s="237" t="s">
        <v>244</v>
      </c>
      <c r="D5" s="237"/>
      <c r="E5" s="237"/>
      <c r="F5" s="237"/>
      <c r="G5" s="237" t="s">
        <v>12</v>
      </c>
    </row>
    <row r="6" spans="1:15" ht="30" customHeight="1" x14ac:dyDescent="0.2">
      <c r="A6" s="237"/>
      <c r="B6" s="237"/>
      <c r="C6" s="237" t="s">
        <v>248</v>
      </c>
      <c r="D6" s="237"/>
      <c r="E6" s="237" t="s">
        <v>249</v>
      </c>
      <c r="F6" s="237"/>
      <c r="G6" s="237"/>
    </row>
    <row r="7" spans="1:15" ht="25.35" customHeight="1" x14ac:dyDescent="0.2">
      <c r="A7" s="237"/>
      <c r="B7" s="237"/>
      <c r="C7" s="237" t="s">
        <v>245</v>
      </c>
      <c r="D7" s="242" t="s">
        <v>205</v>
      </c>
      <c r="E7" s="237" t="s">
        <v>245</v>
      </c>
      <c r="F7" s="242" t="s">
        <v>205</v>
      </c>
      <c r="G7" s="237"/>
    </row>
    <row r="8" spans="1:15" ht="48" customHeight="1" x14ac:dyDescent="0.2">
      <c r="A8" s="237"/>
      <c r="B8" s="237"/>
      <c r="C8" s="237"/>
      <c r="D8" s="242"/>
      <c r="E8" s="237"/>
      <c r="F8" s="242"/>
      <c r="G8" s="237"/>
    </row>
    <row r="9" spans="1:15" ht="27.95" customHeight="1" x14ac:dyDescent="0.2">
      <c r="A9" s="186"/>
      <c r="B9" s="186" t="s">
        <v>245</v>
      </c>
      <c r="C9" s="187">
        <f t="shared" ref="C9:F9" si="0">SUM(C10:C11)</f>
        <v>7809000000</v>
      </c>
      <c r="D9" s="187">
        <f t="shared" si="0"/>
        <v>7809000000</v>
      </c>
      <c r="E9" s="187">
        <f t="shared" si="0"/>
        <v>7809000000</v>
      </c>
      <c r="F9" s="187">
        <f t="shared" si="0"/>
        <v>7809000000</v>
      </c>
      <c r="G9" s="187"/>
    </row>
    <row r="10" spans="1:15" ht="63" customHeight="1" x14ac:dyDescent="0.2">
      <c r="A10" s="188">
        <v>1</v>
      </c>
      <c r="B10" s="189" t="s">
        <v>246</v>
      </c>
      <c r="C10" s="190">
        <f>SUM(D10:D10)</f>
        <v>408000000</v>
      </c>
      <c r="D10" s="190">
        <v>408000000</v>
      </c>
      <c r="E10" s="190">
        <f>SUM(F10:F10)</f>
        <v>408000000</v>
      </c>
      <c r="F10" s="190">
        <v>408000000</v>
      </c>
      <c r="G10" s="191"/>
      <c r="H10" s="179"/>
    </row>
    <row r="11" spans="1:15" ht="63" customHeight="1" x14ac:dyDescent="0.2">
      <c r="A11" s="188">
        <v>2</v>
      </c>
      <c r="B11" s="189" t="s">
        <v>247</v>
      </c>
      <c r="C11" s="190">
        <f>SUM(D11:D11)</f>
        <v>7401000000</v>
      </c>
      <c r="D11" s="190">
        <v>7401000000</v>
      </c>
      <c r="E11" s="190">
        <f>SUM(F11:F11)</f>
        <v>7401000000</v>
      </c>
      <c r="F11" s="190">
        <v>7401000000</v>
      </c>
      <c r="G11" s="191"/>
    </row>
    <row r="14" spans="1:15" x14ac:dyDescent="0.2">
      <c r="B14" s="178" t="s">
        <v>133</v>
      </c>
    </row>
    <row r="16" spans="1:15" x14ac:dyDescent="0.2">
      <c r="B16" s="178" t="s">
        <v>133</v>
      </c>
    </row>
  </sheetData>
  <mergeCells count="14">
    <mergeCell ref="C7:C8"/>
    <mergeCell ref="E7:E8"/>
    <mergeCell ref="A1:G1"/>
    <mergeCell ref="A2:G2"/>
    <mergeCell ref="A3:G3"/>
    <mergeCell ref="E4:G4"/>
    <mergeCell ref="A5:A8"/>
    <mergeCell ref="B5:B8"/>
    <mergeCell ref="C5:F5"/>
    <mergeCell ref="G5:G8"/>
    <mergeCell ref="C6:D6"/>
    <mergeCell ref="E6:F6"/>
    <mergeCell ref="D7:D8"/>
    <mergeCell ref="F7:F8"/>
  </mergeCells>
  <pageMargins left="0.32" right="0.39370078740157483" top="0.78740157480314965" bottom="0.55118110236220474"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2"/>
  <sheetViews>
    <sheetView zoomScale="70" zoomScaleNormal="70" workbookViewId="0">
      <selection sqref="A1:O21"/>
    </sheetView>
  </sheetViews>
  <sheetFormatPr defaultColWidth="8.625" defaultRowHeight="15" x14ac:dyDescent="0.25"/>
  <cols>
    <col min="1" max="1" width="4.5" style="150" customWidth="1"/>
    <col min="2" max="2" width="32.625" style="150" customWidth="1"/>
    <col min="3" max="4" width="8.625" style="150" customWidth="1"/>
    <col min="5" max="5" width="7.375" style="150" customWidth="1"/>
    <col min="6" max="6" width="19.375" style="150" customWidth="1"/>
    <col min="7" max="7" width="12.125" style="150" customWidth="1"/>
    <col min="8" max="8" width="13.875" style="150" customWidth="1"/>
    <col min="9" max="9" width="13.375" style="150" customWidth="1"/>
    <col min="10" max="13" width="12.5" style="150" customWidth="1"/>
    <col min="14" max="14" width="9.125" style="152" customWidth="1"/>
    <col min="15" max="15" width="5.875" style="150" customWidth="1"/>
    <col min="16" max="16384" width="8.625" style="150"/>
  </cols>
  <sheetData>
    <row r="1" spans="1:91" s="147" customFormat="1" ht="18" customHeight="1" x14ac:dyDescent="0.25">
      <c r="A1" s="245" t="s">
        <v>235</v>
      </c>
      <c r="B1" s="245"/>
      <c r="C1" s="245"/>
      <c r="D1" s="245"/>
      <c r="E1" s="245"/>
      <c r="F1" s="245"/>
      <c r="G1" s="245"/>
      <c r="H1" s="245"/>
      <c r="I1" s="245"/>
      <c r="J1" s="245"/>
      <c r="K1" s="245"/>
      <c r="L1" s="245"/>
      <c r="M1" s="245"/>
      <c r="N1" s="245"/>
      <c r="O1" s="245"/>
    </row>
    <row r="2" spans="1:91" s="148" customFormat="1" ht="42.6" customHeight="1" x14ac:dyDescent="0.25">
      <c r="A2" s="246" t="s">
        <v>272</v>
      </c>
      <c r="B2" s="247"/>
      <c r="C2" s="247"/>
      <c r="D2" s="247"/>
      <c r="E2" s="247"/>
      <c r="F2" s="247"/>
      <c r="G2" s="247"/>
      <c r="H2" s="247"/>
      <c r="I2" s="247"/>
      <c r="J2" s="247"/>
      <c r="K2" s="247"/>
      <c r="L2" s="247"/>
      <c r="M2" s="247"/>
      <c r="N2" s="247"/>
      <c r="O2" s="247"/>
    </row>
    <row r="3" spans="1:91" s="148" customFormat="1" ht="21" customHeight="1" x14ac:dyDescent="0.25">
      <c r="A3" s="240" t="s">
        <v>289</v>
      </c>
      <c r="B3" s="240"/>
      <c r="C3" s="240"/>
      <c r="D3" s="240"/>
      <c r="E3" s="240"/>
      <c r="F3" s="240"/>
      <c r="G3" s="240"/>
      <c r="H3" s="240"/>
      <c r="I3" s="240"/>
      <c r="J3" s="240"/>
      <c r="K3" s="240"/>
      <c r="L3" s="240"/>
      <c r="M3" s="240"/>
      <c r="N3" s="240"/>
      <c r="O3" s="240"/>
    </row>
    <row r="4" spans="1:91" s="149" customFormat="1" ht="15.75" x14ac:dyDescent="0.25">
      <c r="N4" s="248"/>
      <c r="O4" s="248"/>
    </row>
    <row r="5" spans="1:91" ht="45" customHeight="1" x14ac:dyDescent="0.25">
      <c r="A5" s="249" t="s">
        <v>1</v>
      </c>
      <c r="B5" s="249" t="s">
        <v>207</v>
      </c>
      <c r="C5" s="249" t="s">
        <v>197</v>
      </c>
      <c r="D5" s="249" t="s">
        <v>198</v>
      </c>
      <c r="E5" s="249" t="s">
        <v>199</v>
      </c>
      <c r="F5" s="249" t="s">
        <v>200</v>
      </c>
      <c r="G5" s="249" t="s">
        <v>201</v>
      </c>
      <c r="H5" s="249" t="s">
        <v>202</v>
      </c>
      <c r="I5" s="249"/>
      <c r="J5" s="249"/>
      <c r="K5" s="249"/>
      <c r="L5" s="249" t="s">
        <v>259</v>
      </c>
      <c r="M5" s="249"/>
      <c r="N5" s="249" t="s">
        <v>203</v>
      </c>
      <c r="O5" s="249" t="s">
        <v>12</v>
      </c>
    </row>
    <row r="6" spans="1:91" ht="27.6" customHeight="1" x14ac:dyDescent="0.25">
      <c r="A6" s="249"/>
      <c r="B6" s="249"/>
      <c r="C6" s="249"/>
      <c r="D6" s="249"/>
      <c r="E6" s="249"/>
      <c r="F6" s="249"/>
      <c r="G6" s="249"/>
      <c r="H6" s="249" t="s">
        <v>204</v>
      </c>
      <c r="I6" s="249" t="s">
        <v>226</v>
      </c>
      <c r="J6" s="249"/>
      <c r="K6" s="249"/>
      <c r="L6" s="249"/>
      <c r="M6" s="249"/>
      <c r="N6" s="249"/>
      <c r="O6" s="249"/>
    </row>
    <row r="7" spans="1:91" ht="81" customHeight="1" x14ac:dyDescent="0.25">
      <c r="A7" s="249"/>
      <c r="B7" s="249"/>
      <c r="C7" s="249"/>
      <c r="D7" s="249"/>
      <c r="E7" s="249"/>
      <c r="F7" s="249"/>
      <c r="G7" s="249"/>
      <c r="H7" s="249"/>
      <c r="I7" s="162" t="s">
        <v>205</v>
      </c>
      <c r="J7" s="162" t="s">
        <v>219</v>
      </c>
      <c r="K7" s="162" t="s">
        <v>220</v>
      </c>
      <c r="L7" s="236" t="s">
        <v>204</v>
      </c>
      <c r="M7" s="162" t="s">
        <v>205</v>
      </c>
      <c r="N7" s="249"/>
      <c r="O7" s="249"/>
    </row>
    <row r="8" spans="1:91" s="151" customFormat="1" ht="30" customHeight="1" x14ac:dyDescent="0.25">
      <c r="A8" s="249" t="s">
        <v>206</v>
      </c>
      <c r="B8" s="249"/>
      <c r="C8" s="236"/>
      <c r="D8" s="166"/>
      <c r="E8" s="166"/>
      <c r="F8" s="166"/>
      <c r="G8" s="166"/>
      <c r="H8" s="163">
        <f>H9+H18</f>
        <v>10144500000</v>
      </c>
      <c r="I8" s="163">
        <f t="shared" ref="I8:M8" si="0">I9+I18</f>
        <v>7401000000</v>
      </c>
      <c r="J8" s="163">
        <f t="shared" si="0"/>
        <v>1761399999.9999998</v>
      </c>
      <c r="K8" s="163">
        <f t="shared" si="0"/>
        <v>982099999.99999988</v>
      </c>
      <c r="L8" s="163">
        <f t="shared" si="0"/>
        <v>7401000000</v>
      </c>
      <c r="M8" s="163">
        <f t="shared" si="0"/>
        <v>7401000000</v>
      </c>
      <c r="N8" s="167"/>
      <c r="O8" s="166"/>
      <c r="Q8" s="158"/>
    </row>
    <row r="9" spans="1:91" s="156" customFormat="1" ht="29.1" customHeight="1" x14ac:dyDescent="0.25">
      <c r="A9" s="168" t="s">
        <v>27</v>
      </c>
      <c r="B9" s="169" t="s">
        <v>281</v>
      </c>
      <c r="C9" s="170"/>
      <c r="D9" s="168"/>
      <c r="E9" s="168"/>
      <c r="F9" s="168"/>
      <c r="G9" s="168"/>
      <c r="H9" s="164">
        <f t="shared" ref="H9:M9" si="1">H10+H12+H14+H16</f>
        <v>1337400000</v>
      </c>
      <c r="I9" s="164">
        <f t="shared" si="1"/>
        <v>1236000000</v>
      </c>
      <c r="J9" s="164">
        <f t="shared" si="1"/>
        <v>0</v>
      </c>
      <c r="K9" s="164">
        <f t="shared" si="1"/>
        <v>101400000</v>
      </c>
      <c r="L9" s="164">
        <f t="shared" si="1"/>
        <v>1236000000</v>
      </c>
      <c r="M9" s="164">
        <f t="shared" si="1"/>
        <v>1236000000</v>
      </c>
      <c r="N9" s="164"/>
      <c r="O9" s="171"/>
    </row>
    <row r="10" spans="1:91" ht="33" customHeight="1" x14ac:dyDescent="0.25">
      <c r="A10" s="168">
        <v>1</v>
      </c>
      <c r="B10" s="169" t="s">
        <v>208</v>
      </c>
      <c r="C10" s="170"/>
      <c r="D10" s="168"/>
      <c r="E10" s="168"/>
      <c r="F10" s="168"/>
      <c r="G10" s="168"/>
      <c r="H10" s="164">
        <f>H11</f>
        <v>325300000</v>
      </c>
      <c r="I10" s="164">
        <f t="shared" ref="I10:M10" si="2">I11</f>
        <v>309000000</v>
      </c>
      <c r="J10" s="164">
        <f t="shared" si="2"/>
        <v>0</v>
      </c>
      <c r="K10" s="164">
        <f t="shared" si="2"/>
        <v>16300000</v>
      </c>
      <c r="L10" s="164">
        <f t="shared" si="2"/>
        <v>309000000</v>
      </c>
      <c r="M10" s="164">
        <f t="shared" si="2"/>
        <v>309000000</v>
      </c>
      <c r="N10" s="164"/>
      <c r="O10" s="171"/>
    </row>
    <row r="11" spans="1:91" s="154" customFormat="1" ht="68.25" customHeight="1" x14ac:dyDescent="0.25">
      <c r="A11" s="192" t="s">
        <v>209</v>
      </c>
      <c r="B11" s="175" t="s">
        <v>251</v>
      </c>
      <c r="C11" s="193" t="s">
        <v>210</v>
      </c>
      <c r="D11" s="193" t="s">
        <v>211</v>
      </c>
      <c r="E11" s="193" t="s">
        <v>287</v>
      </c>
      <c r="F11" s="170" t="s">
        <v>282</v>
      </c>
      <c r="G11" s="170" t="s">
        <v>214</v>
      </c>
      <c r="H11" s="165">
        <f>I11+K11</f>
        <v>325300000</v>
      </c>
      <c r="I11" s="165">
        <v>309000000</v>
      </c>
      <c r="J11" s="165"/>
      <c r="K11" s="165">
        <v>16300000</v>
      </c>
      <c r="L11" s="165">
        <f>M11</f>
        <v>309000000</v>
      </c>
      <c r="M11" s="165">
        <v>309000000</v>
      </c>
      <c r="N11" s="172" t="s">
        <v>120</v>
      </c>
      <c r="O11" s="173"/>
    </row>
    <row r="12" spans="1:91" s="153" customFormat="1" ht="29.45" customHeight="1" x14ac:dyDescent="0.25">
      <c r="A12" s="168">
        <v>2</v>
      </c>
      <c r="B12" s="169" t="s">
        <v>212</v>
      </c>
      <c r="C12" s="170"/>
      <c r="D12" s="168"/>
      <c r="E12" s="168"/>
      <c r="F12" s="168"/>
      <c r="G12" s="168"/>
      <c r="H12" s="164">
        <f>H13</f>
        <v>343400000</v>
      </c>
      <c r="I12" s="164">
        <f t="shared" ref="I12:M12" si="3">I13</f>
        <v>309000000</v>
      </c>
      <c r="J12" s="164">
        <f t="shared" si="3"/>
        <v>0</v>
      </c>
      <c r="K12" s="164">
        <f t="shared" si="3"/>
        <v>34400000</v>
      </c>
      <c r="L12" s="164">
        <f t="shared" si="3"/>
        <v>309000000</v>
      </c>
      <c r="M12" s="164">
        <f t="shared" si="3"/>
        <v>309000000</v>
      </c>
      <c r="N12" s="164"/>
      <c r="O12" s="171"/>
    </row>
    <row r="13" spans="1:91" s="153" customFormat="1" ht="63.75" customHeight="1" x14ac:dyDescent="0.25">
      <c r="A13" s="194" t="s">
        <v>209</v>
      </c>
      <c r="B13" s="175" t="s">
        <v>254</v>
      </c>
      <c r="C13" s="195" t="s">
        <v>221</v>
      </c>
      <c r="D13" s="195" t="s">
        <v>213</v>
      </c>
      <c r="E13" s="193" t="s">
        <v>287</v>
      </c>
      <c r="F13" s="170" t="s">
        <v>282</v>
      </c>
      <c r="G13" s="170" t="s">
        <v>214</v>
      </c>
      <c r="H13" s="165">
        <f>I13+J13+K13</f>
        <v>343400000</v>
      </c>
      <c r="I13" s="165">
        <v>309000000</v>
      </c>
      <c r="J13" s="165"/>
      <c r="K13" s="165">
        <v>34400000</v>
      </c>
      <c r="L13" s="165">
        <f>M13</f>
        <v>309000000</v>
      </c>
      <c r="M13" s="165">
        <v>309000000</v>
      </c>
      <c r="N13" s="172" t="s">
        <v>120</v>
      </c>
      <c r="O13" s="173"/>
    </row>
    <row r="14" spans="1:91" s="153" customFormat="1" ht="32.1" customHeight="1" x14ac:dyDescent="0.25">
      <c r="A14" s="168">
        <v>3</v>
      </c>
      <c r="B14" s="169" t="s">
        <v>215</v>
      </c>
      <c r="C14" s="170"/>
      <c r="D14" s="168"/>
      <c r="E14" s="168"/>
      <c r="F14" s="168"/>
      <c r="G14" s="168"/>
      <c r="H14" s="164">
        <f>H15</f>
        <v>325300000</v>
      </c>
      <c r="I14" s="164">
        <f t="shared" ref="I14:M14" si="4">I15</f>
        <v>309000000</v>
      </c>
      <c r="J14" s="164">
        <f t="shared" si="4"/>
        <v>0</v>
      </c>
      <c r="K14" s="164">
        <f t="shared" si="4"/>
        <v>16300000</v>
      </c>
      <c r="L14" s="164">
        <f t="shared" si="4"/>
        <v>309000000</v>
      </c>
      <c r="M14" s="164">
        <f t="shared" si="4"/>
        <v>309000000</v>
      </c>
      <c r="N14" s="164"/>
      <c r="O14" s="171"/>
    </row>
    <row r="15" spans="1:91" s="155" customFormat="1" ht="72.75" customHeight="1" x14ac:dyDescent="0.25">
      <c r="A15" s="174" t="s">
        <v>209</v>
      </c>
      <c r="B15" s="175" t="s">
        <v>260</v>
      </c>
      <c r="C15" s="170" t="s">
        <v>222</v>
      </c>
      <c r="D15" s="170" t="s">
        <v>215</v>
      </c>
      <c r="E15" s="193" t="s">
        <v>287</v>
      </c>
      <c r="F15" s="170" t="s">
        <v>282</v>
      </c>
      <c r="G15" s="170" t="s">
        <v>214</v>
      </c>
      <c r="H15" s="165">
        <f>I15+J15+K15</f>
        <v>325300000</v>
      </c>
      <c r="I15" s="165">
        <v>309000000</v>
      </c>
      <c r="J15" s="165"/>
      <c r="K15" s="165">
        <v>16300000</v>
      </c>
      <c r="L15" s="165">
        <f>M15</f>
        <v>309000000</v>
      </c>
      <c r="M15" s="165">
        <v>309000000</v>
      </c>
      <c r="N15" s="172" t="s">
        <v>120</v>
      </c>
      <c r="O15" s="173"/>
      <c r="P15" s="157"/>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row>
    <row r="16" spans="1:91" ht="32.1" customHeight="1" x14ac:dyDescent="0.25">
      <c r="A16" s="168">
        <v>4</v>
      </c>
      <c r="B16" s="169" t="s">
        <v>216</v>
      </c>
      <c r="C16" s="170"/>
      <c r="D16" s="168"/>
      <c r="E16" s="168"/>
      <c r="F16" s="168"/>
      <c r="G16" s="168"/>
      <c r="H16" s="164">
        <f>H17</f>
        <v>343400000</v>
      </c>
      <c r="I16" s="164">
        <f t="shared" ref="I16:M16" si="5">I17</f>
        <v>309000000</v>
      </c>
      <c r="J16" s="164">
        <f t="shared" si="5"/>
        <v>0</v>
      </c>
      <c r="K16" s="164">
        <f t="shared" si="5"/>
        <v>34400000</v>
      </c>
      <c r="L16" s="164">
        <f t="shared" si="5"/>
        <v>309000000</v>
      </c>
      <c r="M16" s="164">
        <f t="shared" si="5"/>
        <v>309000000</v>
      </c>
      <c r="N16" s="176"/>
      <c r="O16" s="171"/>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row>
    <row r="17" spans="1:91" s="155" customFormat="1" ht="70.5" customHeight="1" x14ac:dyDescent="0.25">
      <c r="A17" s="174" t="s">
        <v>209</v>
      </c>
      <c r="B17" s="175" t="s">
        <v>240</v>
      </c>
      <c r="C17" s="170" t="s">
        <v>217</v>
      </c>
      <c r="D17" s="170" t="s">
        <v>218</v>
      </c>
      <c r="E17" s="193" t="s">
        <v>287</v>
      </c>
      <c r="F17" s="170" t="s">
        <v>282</v>
      </c>
      <c r="G17" s="170" t="s">
        <v>214</v>
      </c>
      <c r="H17" s="165">
        <f>I17+J17+K17</f>
        <v>343400000</v>
      </c>
      <c r="I17" s="165">
        <v>309000000</v>
      </c>
      <c r="J17" s="165"/>
      <c r="K17" s="165">
        <v>34400000</v>
      </c>
      <c r="L17" s="165">
        <f>M17</f>
        <v>309000000</v>
      </c>
      <c r="M17" s="165">
        <v>309000000</v>
      </c>
      <c r="N17" s="172" t="s">
        <v>120</v>
      </c>
      <c r="O17" s="173"/>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row>
    <row r="18" spans="1:91" s="156" customFormat="1" ht="28.35" customHeight="1" x14ac:dyDescent="0.25">
      <c r="A18" s="168" t="s">
        <v>41</v>
      </c>
      <c r="B18" s="169" t="s">
        <v>241</v>
      </c>
      <c r="C18" s="170"/>
      <c r="D18" s="168"/>
      <c r="E18" s="168"/>
      <c r="F18" s="168"/>
      <c r="G18" s="168"/>
      <c r="H18" s="164">
        <f>H19+H20+H21</f>
        <v>8807100000</v>
      </c>
      <c r="I18" s="164">
        <f t="shared" ref="I18:M18" si="6">I19+I20+I21</f>
        <v>6165000000</v>
      </c>
      <c r="J18" s="164">
        <f t="shared" si="6"/>
        <v>1761399999.9999998</v>
      </c>
      <c r="K18" s="164">
        <f t="shared" si="6"/>
        <v>880699999.99999988</v>
      </c>
      <c r="L18" s="164">
        <f t="shared" si="6"/>
        <v>6165000000</v>
      </c>
      <c r="M18" s="164">
        <f t="shared" si="6"/>
        <v>6165000000</v>
      </c>
      <c r="N18" s="164"/>
      <c r="O18" s="171"/>
    </row>
    <row r="19" spans="1:91" ht="86.25" customHeight="1" x14ac:dyDescent="0.25">
      <c r="A19" s="174">
        <v>1</v>
      </c>
      <c r="B19" s="175" t="s">
        <v>273</v>
      </c>
      <c r="C19" s="170" t="s">
        <v>283</v>
      </c>
      <c r="D19" s="170" t="s">
        <v>274</v>
      </c>
      <c r="E19" s="170" t="s">
        <v>286</v>
      </c>
      <c r="F19" s="170" t="s">
        <v>284</v>
      </c>
      <c r="G19" s="170" t="s">
        <v>275</v>
      </c>
      <c r="H19" s="165">
        <v>3000000000</v>
      </c>
      <c r="I19" s="165">
        <f>H19*70%</f>
        <v>2099999999.9999998</v>
      </c>
      <c r="J19" s="165">
        <v>599999999.99999988</v>
      </c>
      <c r="K19" s="165">
        <v>299999999.99999994</v>
      </c>
      <c r="L19" s="165">
        <f t="shared" ref="L19:L21" si="7">M19</f>
        <v>2099999999.9999998</v>
      </c>
      <c r="M19" s="165">
        <v>2099999999.9999998</v>
      </c>
      <c r="N19" s="196"/>
      <c r="O19" s="197"/>
      <c r="P19" s="243"/>
      <c r="Q19" s="244"/>
    </row>
    <row r="20" spans="1:91" ht="86.25" customHeight="1" x14ac:dyDescent="0.25">
      <c r="A20" s="174">
        <v>2</v>
      </c>
      <c r="B20" s="175" t="s">
        <v>280</v>
      </c>
      <c r="C20" s="170" t="s">
        <v>285</v>
      </c>
      <c r="D20" s="170" t="s">
        <v>276</v>
      </c>
      <c r="E20" s="170" t="s">
        <v>286</v>
      </c>
      <c r="F20" s="170" t="s">
        <v>284</v>
      </c>
      <c r="G20" s="170" t="s">
        <v>277</v>
      </c>
      <c r="H20" s="165">
        <v>3000000000</v>
      </c>
      <c r="I20" s="165">
        <f>H20*70%</f>
        <v>2099999999.9999998</v>
      </c>
      <c r="J20" s="165">
        <v>599999999.99999988</v>
      </c>
      <c r="K20" s="165">
        <v>299999999.99999994</v>
      </c>
      <c r="L20" s="165">
        <f t="shared" si="7"/>
        <v>2099999999.9999998</v>
      </c>
      <c r="M20" s="165">
        <v>2099999999.9999998</v>
      </c>
      <c r="N20" s="235"/>
      <c r="O20" s="234"/>
    </row>
    <row r="21" spans="1:91" ht="86.25" customHeight="1" x14ac:dyDescent="0.25">
      <c r="A21" s="174">
        <v>3</v>
      </c>
      <c r="B21" s="175" t="s">
        <v>278</v>
      </c>
      <c r="C21" s="170" t="s">
        <v>285</v>
      </c>
      <c r="D21" s="170" t="s">
        <v>276</v>
      </c>
      <c r="E21" s="170" t="s">
        <v>286</v>
      </c>
      <c r="F21" s="170" t="s">
        <v>284</v>
      </c>
      <c r="G21" s="170" t="s">
        <v>279</v>
      </c>
      <c r="H21" s="165">
        <f>I21+J21+K21</f>
        <v>2807100000</v>
      </c>
      <c r="I21" s="165">
        <v>1965000000</v>
      </c>
      <c r="J21" s="165">
        <v>561400000</v>
      </c>
      <c r="K21" s="165">
        <v>280700000</v>
      </c>
      <c r="L21" s="165">
        <f t="shared" si="7"/>
        <v>1965000000</v>
      </c>
      <c r="M21" s="165">
        <v>1965000000</v>
      </c>
      <c r="N21" s="235"/>
      <c r="O21" s="234"/>
    </row>
    <row r="22" spans="1:91" x14ac:dyDescent="0.25">
      <c r="J22" s="223"/>
      <c r="K22" s="223"/>
      <c r="N22" s="159"/>
    </row>
  </sheetData>
  <mergeCells count="19">
    <mergeCell ref="D5:D7"/>
    <mergeCell ref="N5:N7"/>
    <mergeCell ref="E5:E7"/>
    <mergeCell ref="P19:Q19"/>
    <mergeCell ref="A1:O1"/>
    <mergeCell ref="A2:O2"/>
    <mergeCell ref="A3:O3"/>
    <mergeCell ref="N4:O4"/>
    <mergeCell ref="A5:A7"/>
    <mergeCell ref="C5:C7"/>
    <mergeCell ref="G5:G7"/>
    <mergeCell ref="H5:K5"/>
    <mergeCell ref="I6:K6"/>
    <mergeCell ref="H6:H7"/>
    <mergeCell ref="L5:M6"/>
    <mergeCell ref="A8:B8"/>
    <mergeCell ref="F5:F7"/>
    <mergeCell ref="B5:B7"/>
    <mergeCell ref="O5:O7"/>
  </mergeCells>
  <pageMargins left="0.39370078740157483" right="0.39370078740157483" top="0.59055118110236227" bottom="0.44" header="0.31496062992125984" footer="0.15748031496062992"/>
  <pageSetup paperSize="9" scale="70" fitToWidth="0" fitToHeight="0" orientation="landscape"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86" zoomScaleNormal="86" workbookViewId="0">
      <selection sqref="A1:O17"/>
    </sheetView>
  </sheetViews>
  <sheetFormatPr defaultRowHeight="15.75" x14ac:dyDescent="0.25"/>
  <cols>
    <col min="1" max="1" width="5.625" customWidth="1"/>
    <col min="2" max="2" width="16.5" customWidth="1"/>
    <col min="3" max="3" width="19.875" customWidth="1"/>
    <col min="4" max="4" width="11.625" customWidth="1"/>
    <col min="5" max="5" width="7.125" customWidth="1"/>
    <col min="6" max="6" width="10.875" customWidth="1"/>
    <col min="7" max="7" width="10.125" hidden="1" customWidth="1"/>
    <col min="8" max="9" width="13.375" customWidth="1"/>
    <col min="10" max="10" width="13.5" customWidth="1"/>
    <col min="11" max="11" width="13.625" customWidth="1"/>
    <col min="12" max="12" width="14.125" customWidth="1"/>
    <col min="13" max="13" width="14.375" customWidth="1"/>
    <col min="14" max="14" width="9.125" customWidth="1"/>
    <col min="15" max="15" width="7.625" customWidth="1"/>
  </cols>
  <sheetData>
    <row r="1" spans="1:16" x14ac:dyDescent="0.25">
      <c r="A1" s="245" t="s">
        <v>236</v>
      </c>
      <c r="B1" s="245"/>
      <c r="C1" s="245"/>
      <c r="D1" s="245"/>
      <c r="E1" s="245"/>
      <c r="F1" s="245"/>
      <c r="G1" s="245"/>
      <c r="H1" s="245"/>
      <c r="I1" s="245"/>
      <c r="J1" s="245"/>
      <c r="K1" s="245"/>
      <c r="L1" s="245"/>
      <c r="M1" s="245"/>
      <c r="N1" s="245"/>
      <c r="O1" s="245"/>
      <c r="P1" s="161"/>
    </row>
    <row r="2" spans="1:16" ht="58.35" customHeight="1" x14ac:dyDescent="0.25">
      <c r="A2" s="246" t="s">
        <v>256</v>
      </c>
      <c r="B2" s="247"/>
      <c r="C2" s="247"/>
      <c r="D2" s="247"/>
      <c r="E2" s="247"/>
      <c r="F2" s="247"/>
      <c r="G2" s="247"/>
      <c r="H2" s="247"/>
      <c r="I2" s="247"/>
      <c r="J2" s="247"/>
      <c r="K2" s="247"/>
      <c r="L2" s="247"/>
      <c r="M2" s="247"/>
      <c r="N2" s="247"/>
      <c r="O2" s="247"/>
    </row>
    <row r="3" spans="1:16" ht="18" customHeight="1" x14ac:dyDescent="0.25">
      <c r="A3" s="240" t="s">
        <v>289</v>
      </c>
      <c r="B3" s="240"/>
      <c r="C3" s="240"/>
      <c r="D3" s="240"/>
      <c r="E3" s="240"/>
      <c r="F3" s="240"/>
      <c r="G3" s="240"/>
      <c r="H3" s="240"/>
      <c r="I3" s="240"/>
      <c r="J3" s="240"/>
      <c r="K3" s="240"/>
      <c r="L3" s="240"/>
      <c r="M3" s="240"/>
      <c r="N3" s="240"/>
      <c r="O3" s="240"/>
      <c r="P3" s="160"/>
    </row>
    <row r="4" spans="1:16" x14ac:dyDescent="0.25">
      <c r="A4" s="149"/>
      <c r="B4" s="149"/>
      <c r="C4" s="149"/>
      <c r="D4" s="149"/>
      <c r="E4" s="149"/>
      <c r="F4" s="149"/>
      <c r="G4" s="149"/>
      <c r="H4" s="149"/>
      <c r="I4" s="149"/>
      <c r="J4" s="149"/>
      <c r="K4" s="149"/>
      <c r="L4" s="149"/>
      <c r="M4" s="149"/>
      <c r="N4" s="248"/>
      <c r="O4" s="248"/>
    </row>
    <row r="5" spans="1:16" ht="43.35" customHeight="1" x14ac:dyDescent="0.25">
      <c r="A5" s="253" t="s">
        <v>1</v>
      </c>
      <c r="B5" s="253" t="s">
        <v>224</v>
      </c>
      <c r="C5" s="253" t="s">
        <v>197</v>
      </c>
      <c r="D5" s="253" t="s">
        <v>198</v>
      </c>
      <c r="E5" s="253" t="s">
        <v>199</v>
      </c>
      <c r="F5" s="253" t="s">
        <v>200</v>
      </c>
      <c r="G5" s="253" t="s">
        <v>225</v>
      </c>
      <c r="H5" s="256" t="s">
        <v>265</v>
      </c>
      <c r="I5" s="257"/>
      <c r="J5" s="257"/>
      <c r="K5" s="257"/>
      <c r="L5" s="257"/>
      <c r="M5" s="233"/>
      <c r="N5" s="253" t="s">
        <v>203</v>
      </c>
      <c r="O5" s="253" t="s">
        <v>12</v>
      </c>
    </row>
    <row r="6" spans="1:16" ht="30.6" customHeight="1" x14ac:dyDescent="0.25">
      <c r="A6" s="253"/>
      <c r="B6" s="253"/>
      <c r="C6" s="253"/>
      <c r="D6" s="253"/>
      <c r="E6" s="253"/>
      <c r="F6" s="253"/>
      <c r="G6" s="253"/>
      <c r="H6" s="258" t="s">
        <v>238</v>
      </c>
      <c r="I6" s="253" t="s">
        <v>266</v>
      </c>
      <c r="J6" s="253"/>
      <c r="K6" s="253"/>
      <c r="L6" s="254" t="s">
        <v>237</v>
      </c>
      <c r="M6" s="254" t="s">
        <v>264</v>
      </c>
      <c r="N6" s="253"/>
      <c r="O6" s="253"/>
    </row>
    <row r="7" spans="1:16" ht="41.25" customHeight="1" x14ac:dyDescent="0.25">
      <c r="A7" s="253"/>
      <c r="B7" s="253"/>
      <c r="C7" s="253"/>
      <c r="D7" s="253"/>
      <c r="E7" s="253"/>
      <c r="F7" s="253"/>
      <c r="G7" s="253"/>
      <c r="H7" s="259"/>
      <c r="I7" s="228" t="s">
        <v>267</v>
      </c>
      <c r="J7" s="228" t="s">
        <v>268</v>
      </c>
      <c r="K7" s="228" t="s">
        <v>269</v>
      </c>
      <c r="L7" s="255"/>
      <c r="M7" s="255"/>
      <c r="N7" s="253"/>
      <c r="O7" s="253"/>
    </row>
    <row r="8" spans="1:16" x14ac:dyDescent="0.25">
      <c r="A8" s="256" t="s">
        <v>206</v>
      </c>
      <c r="B8" s="260"/>
      <c r="C8" s="227"/>
      <c r="D8" s="198"/>
      <c r="E8" s="198"/>
      <c r="F8" s="198"/>
      <c r="G8" s="228"/>
      <c r="H8" s="199">
        <f t="shared" ref="H8:L9" si="0">H9</f>
        <v>1443000000</v>
      </c>
      <c r="I8" s="199">
        <f t="shared" si="0"/>
        <v>261400000</v>
      </c>
      <c r="J8" s="199">
        <f t="shared" si="0"/>
        <v>261400000</v>
      </c>
      <c r="K8" s="199">
        <f t="shared" si="0"/>
        <v>1443000000</v>
      </c>
      <c r="L8" s="199">
        <f t="shared" si="0"/>
        <v>408000000</v>
      </c>
      <c r="M8" s="199">
        <f t="shared" ref="M8" si="1">M9</f>
        <v>1851000000</v>
      </c>
      <c r="N8" s="228"/>
      <c r="O8" s="198"/>
    </row>
    <row r="9" spans="1:16" s="183" customFormat="1" x14ac:dyDescent="0.25">
      <c r="A9" s="168">
        <v>1</v>
      </c>
      <c r="B9" s="169" t="s">
        <v>230</v>
      </c>
      <c r="C9" s="200"/>
      <c r="D9" s="168"/>
      <c r="E9" s="168"/>
      <c r="F9" s="168"/>
      <c r="G9" s="168"/>
      <c r="H9" s="171">
        <f t="shared" ref="H9:K9" si="2">H10</f>
        <v>1443000000</v>
      </c>
      <c r="I9" s="171">
        <f t="shared" si="2"/>
        <v>261400000</v>
      </c>
      <c r="J9" s="171">
        <f t="shared" si="2"/>
        <v>261400000</v>
      </c>
      <c r="K9" s="171">
        <f t="shared" si="2"/>
        <v>1443000000</v>
      </c>
      <c r="L9" s="171">
        <f t="shared" si="0"/>
        <v>408000000</v>
      </c>
      <c r="M9" s="171">
        <f t="shared" ref="M9" si="3">M10</f>
        <v>1851000000</v>
      </c>
      <c r="N9" s="168"/>
      <c r="O9" s="201"/>
    </row>
    <row r="10" spans="1:16" ht="72" customHeight="1" x14ac:dyDescent="0.25">
      <c r="A10" s="202" t="s">
        <v>229</v>
      </c>
      <c r="B10" s="203" t="s">
        <v>231</v>
      </c>
      <c r="C10" s="204"/>
      <c r="D10" s="202"/>
      <c r="E10" s="202"/>
      <c r="F10" s="202"/>
      <c r="G10" s="202"/>
      <c r="H10" s="205">
        <f t="shared" ref="H10:M10" si="4">H11+H12+H13+H14+H15+H16+H17</f>
        <v>1443000000</v>
      </c>
      <c r="I10" s="205">
        <f t="shared" si="4"/>
        <v>261400000</v>
      </c>
      <c r="J10" s="205">
        <f t="shared" si="4"/>
        <v>261400000</v>
      </c>
      <c r="K10" s="205">
        <f t="shared" si="4"/>
        <v>1443000000</v>
      </c>
      <c r="L10" s="205">
        <f t="shared" si="4"/>
        <v>408000000</v>
      </c>
      <c r="M10" s="205">
        <f t="shared" si="4"/>
        <v>1851000000</v>
      </c>
      <c r="N10" s="202"/>
      <c r="O10" s="206"/>
      <c r="P10" s="224"/>
    </row>
    <row r="11" spans="1:16" ht="26.1" customHeight="1" x14ac:dyDescent="0.25">
      <c r="A11" s="170" t="s">
        <v>209</v>
      </c>
      <c r="B11" s="175" t="s">
        <v>227</v>
      </c>
      <c r="C11" s="200" t="s">
        <v>239</v>
      </c>
      <c r="D11" s="170" t="s">
        <v>227</v>
      </c>
      <c r="E11" s="170" t="s">
        <v>288</v>
      </c>
      <c r="F11" s="250" t="s">
        <v>232</v>
      </c>
      <c r="G11" s="170"/>
      <c r="H11" s="229">
        <f>ROUND(1443000000/124*30,-6)</f>
        <v>349000000</v>
      </c>
      <c r="I11" s="229">
        <f>ROUND((1443000000-260000000)/96*30+63000000,-5)-H11</f>
        <v>83700000</v>
      </c>
      <c r="J11" s="229"/>
      <c r="K11" s="232">
        <f>H11+I11</f>
        <v>432700000</v>
      </c>
      <c r="L11" s="230">
        <f>408000000/96*30</f>
        <v>127500000</v>
      </c>
      <c r="M11" s="231">
        <f t="shared" ref="M11:M17" si="5">K11+L11</f>
        <v>560200000</v>
      </c>
      <c r="N11" s="170"/>
      <c r="O11" s="170"/>
      <c r="P11" s="225"/>
    </row>
    <row r="12" spans="1:16" ht="26.1" customHeight="1" x14ac:dyDescent="0.25">
      <c r="A12" s="170" t="s">
        <v>209</v>
      </c>
      <c r="B12" s="175" t="s">
        <v>215</v>
      </c>
      <c r="C12" s="204" t="s">
        <v>222</v>
      </c>
      <c r="D12" s="170" t="s">
        <v>215</v>
      </c>
      <c r="E12" s="170" t="s">
        <v>288</v>
      </c>
      <c r="F12" s="251"/>
      <c r="G12" s="170"/>
      <c r="H12" s="229">
        <f t="shared" ref="H12:H14" si="6">ROUND(1443000000/124*30,-6)</f>
        <v>349000000</v>
      </c>
      <c r="I12" s="229"/>
      <c r="J12" s="229">
        <f>H12-(ROUND(1183000000/96*2,-5)+63000000)</f>
        <v>261400000</v>
      </c>
      <c r="K12" s="232">
        <f>H12-J12</f>
        <v>87600000</v>
      </c>
      <c r="L12" s="230">
        <f>408000000/96*2</f>
        <v>8500000</v>
      </c>
      <c r="M12" s="231">
        <f t="shared" si="5"/>
        <v>96100000</v>
      </c>
      <c r="N12" s="170"/>
      <c r="O12" s="170"/>
      <c r="P12" s="225"/>
    </row>
    <row r="13" spans="1:16" ht="26.1" customHeight="1" x14ac:dyDescent="0.25">
      <c r="A13" s="170" t="s">
        <v>209</v>
      </c>
      <c r="B13" s="175" t="s">
        <v>228</v>
      </c>
      <c r="C13" s="204" t="s">
        <v>233</v>
      </c>
      <c r="D13" s="170" t="s">
        <v>228</v>
      </c>
      <c r="E13" s="170" t="s">
        <v>288</v>
      </c>
      <c r="F13" s="251"/>
      <c r="G13" s="170"/>
      <c r="H13" s="229">
        <f t="shared" si="6"/>
        <v>349000000</v>
      </c>
      <c r="I13" s="229">
        <f t="shared" ref="I13:I14" si="7">ROUND((1443000000-260000000)/96*30+63000000,-5)-H13</f>
        <v>83700000</v>
      </c>
      <c r="J13" s="229"/>
      <c r="K13" s="232">
        <f t="shared" ref="K13:K17" si="8">H13+I13</f>
        <v>432700000</v>
      </c>
      <c r="L13" s="230">
        <f t="shared" ref="L13:L14" si="9">408000000/96*30</f>
        <v>127500000</v>
      </c>
      <c r="M13" s="231">
        <f t="shared" si="5"/>
        <v>560200000</v>
      </c>
      <c r="N13" s="170"/>
      <c r="O13" s="170"/>
      <c r="P13" s="225"/>
    </row>
    <row r="14" spans="1:16" ht="26.1" customHeight="1" x14ac:dyDescent="0.25">
      <c r="A14" s="170" t="s">
        <v>209</v>
      </c>
      <c r="B14" s="175" t="s">
        <v>223</v>
      </c>
      <c r="C14" s="204" t="s">
        <v>234</v>
      </c>
      <c r="D14" s="170" t="s">
        <v>223</v>
      </c>
      <c r="E14" s="170" t="s">
        <v>288</v>
      </c>
      <c r="F14" s="251"/>
      <c r="G14" s="170"/>
      <c r="H14" s="229">
        <f t="shared" si="6"/>
        <v>349000000</v>
      </c>
      <c r="I14" s="229">
        <f t="shared" si="7"/>
        <v>83700000</v>
      </c>
      <c r="J14" s="229"/>
      <c r="K14" s="232">
        <f t="shared" si="8"/>
        <v>432700000</v>
      </c>
      <c r="L14" s="230">
        <f t="shared" si="9"/>
        <v>127500000</v>
      </c>
      <c r="M14" s="231">
        <f t="shared" si="5"/>
        <v>560200000</v>
      </c>
      <c r="N14" s="168"/>
      <c r="O14" s="168"/>
      <c r="P14" s="225"/>
    </row>
    <row r="15" spans="1:16" ht="26.1" customHeight="1" x14ac:dyDescent="0.25">
      <c r="A15" s="170" t="s">
        <v>209</v>
      </c>
      <c r="B15" s="175" t="s">
        <v>211</v>
      </c>
      <c r="C15" s="200" t="s">
        <v>210</v>
      </c>
      <c r="D15" s="170" t="s">
        <v>211</v>
      </c>
      <c r="E15" s="170" t="s">
        <v>288</v>
      </c>
      <c r="F15" s="251"/>
      <c r="G15" s="170"/>
      <c r="H15" s="229">
        <f>ROUND(1443000000/124*1,-6)</f>
        <v>12000000</v>
      </c>
      <c r="I15" s="229">
        <f>ROUND((1443000000-260000000)/96*1+2000000,-5)-H15</f>
        <v>2300000</v>
      </c>
      <c r="J15" s="229"/>
      <c r="K15" s="232">
        <f t="shared" si="8"/>
        <v>14300000</v>
      </c>
      <c r="L15" s="230">
        <f>408000000/96*1</f>
        <v>4250000</v>
      </c>
      <c r="M15" s="231">
        <f t="shared" si="5"/>
        <v>18550000</v>
      </c>
      <c r="N15" s="206"/>
      <c r="O15" s="206"/>
      <c r="P15" s="225"/>
    </row>
    <row r="16" spans="1:16" ht="26.1" customHeight="1" x14ac:dyDescent="0.25">
      <c r="A16" s="170" t="s">
        <v>209</v>
      </c>
      <c r="B16" s="175" t="s">
        <v>213</v>
      </c>
      <c r="C16" s="200" t="s">
        <v>221</v>
      </c>
      <c r="D16" s="170" t="s">
        <v>213</v>
      </c>
      <c r="E16" s="170" t="s">
        <v>288</v>
      </c>
      <c r="F16" s="251"/>
      <c r="G16" s="170"/>
      <c r="H16" s="229">
        <f>ROUND(1443000000/124*1,-6)</f>
        <v>12000000</v>
      </c>
      <c r="I16" s="229">
        <f t="shared" ref="I16" si="10">ROUND((1443000000-260000000)/96*1+2000000,-5)-H16</f>
        <v>2300000</v>
      </c>
      <c r="J16" s="229"/>
      <c r="K16" s="232">
        <f t="shared" si="8"/>
        <v>14300000</v>
      </c>
      <c r="L16" s="230">
        <f>408000000/96*1</f>
        <v>4250000</v>
      </c>
      <c r="M16" s="231">
        <f t="shared" si="5"/>
        <v>18550000</v>
      </c>
      <c r="N16" s="170"/>
      <c r="O16" s="170"/>
      <c r="P16" s="225"/>
    </row>
    <row r="17" spans="1:16" ht="26.1" customHeight="1" x14ac:dyDescent="0.25">
      <c r="A17" s="170" t="s">
        <v>209</v>
      </c>
      <c r="B17" s="175" t="s">
        <v>218</v>
      </c>
      <c r="C17" s="204" t="s">
        <v>217</v>
      </c>
      <c r="D17" s="170" t="s">
        <v>216</v>
      </c>
      <c r="E17" s="170" t="s">
        <v>288</v>
      </c>
      <c r="F17" s="252"/>
      <c r="G17" s="207"/>
      <c r="H17" s="229">
        <f>ROUND(1443000000/124*2,-6)</f>
        <v>23000000</v>
      </c>
      <c r="I17" s="231">
        <f>ROUND((1443000000-260000000)/96*2+4000000,-5)-H17+100000</f>
        <v>5700000</v>
      </c>
      <c r="J17" s="229"/>
      <c r="K17" s="232">
        <f t="shared" si="8"/>
        <v>28700000</v>
      </c>
      <c r="L17" s="230">
        <f>408000000/96*2</f>
        <v>8500000</v>
      </c>
      <c r="M17" s="231">
        <f t="shared" si="5"/>
        <v>37200000</v>
      </c>
      <c r="N17" s="170"/>
      <c r="O17" s="170"/>
      <c r="P17" s="225"/>
    </row>
    <row r="19" spans="1:16" x14ac:dyDescent="0.25">
      <c r="H19" s="222"/>
      <c r="I19" s="222"/>
      <c r="J19" s="222"/>
      <c r="K19" s="222"/>
      <c r="L19" s="222"/>
    </row>
    <row r="25" spans="1:16" ht="112.5" customHeight="1" x14ac:dyDescent="0.25"/>
    <row r="37" ht="48" customHeight="1" x14ac:dyDescent="0.25"/>
  </sheetData>
  <mergeCells count="20">
    <mergeCell ref="A1:O1"/>
    <mergeCell ref="A2:O2"/>
    <mergeCell ref="A3:O3"/>
    <mergeCell ref="N4:O4"/>
    <mergeCell ref="A8:B8"/>
    <mergeCell ref="A5:A7"/>
    <mergeCell ref="B5:B7"/>
    <mergeCell ref="C5:C7"/>
    <mergeCell ref="D5:D7"/>
    <mergeCell ref="E5:E7"/>
    <mergeCell ref="F11:F17"/>
    <mergeCell ref="O5:O7"/>
    <mergeCell ref="G5:G7"/>
    <mergeCell ref="N5:N7"/>
    <mergeCell ref="F5:F7"/>
    <mergeCell ref="L6:L7"/>
    <mergeCell ref="M6:M7"/>
    <mergeCell ref="I6:K6"/>
    <mergeCell ref="H5:L5"/>
    <mergeCell ref="H6:H7"/>
  </mergeCells>
  <pageMargins left="0.24" right="0.24" top="0.75" bottom="0.7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workbookViewId="0">
      <selection activeCell="A2" sqref="A2:G2"/>
    </sheetView>
  </sheetViews>
  <sheetFormatPr defaultRowHeight="15.75" x14ac:dyDescent="0.25"/>
  <cols>
    <col min="1" max="1" width="5" customWidth="1"/>
    <col min="2" max="2" width="42.125" customWidth="1"/>
    <col min="3" max="3" width="18.125" customWidth="1"/>
    <col min="4" max="4" width="10.875" customWidth="1"/>
    <col min="5" max="5" width="19.5" customWidth="1"/>
    <col min="6" max="6" width="20.625" customWidth="1"/>
    <col min="7" max="7" width="14.125" customWidth="1"/>
  </cols>
  <sheetData>
    <row r="1" spans="1:10" s="226" customFormat="1" ht="18.75" x14ac:dyDescent="0.3">
      <c r="A1" s="264" t="s">
        <v>290</v>
      </c>
      <c r="B1" s="264"/>
      <c r="C1" s="264"/>
      <c r="D1" s="264"/>
      <c r="E1" s="264"/>
      <c r="F1" s="264"/>
      <c r="G1" s="264"/>
    </row>
    <row r="2" spans="1:10" s="226" customFormat="1" ht="61.35" customHeight="1" x14ac:dyDescent="0.3">
      <c r="A2" s="265" t="s">
        <v>255</v>
      </c>
      <c r="B2" s="265"/>
      <c r="C2" s="265"/>
      <c r="D2" s="265"/>
      <c r="E2" s="265"/>
      <c r="F2" s="265"/>
      <c r="G2" s="265"/>
    </row>
    <row r="3" spans="1:10" ht="18" customHeight="1" x14ac:dyDescent="0.25">
      <c r="A3" s="240" t="s">
        <v>289</v>
      </c>
      <c r="B3" s="240"/>
      <c r="C3" s="240"/>
      <c r="D3" s="240"/>
      <c r="E3" s="240"/>
      <c r="F3" s="240"/>
      <c r="G3" s="240"/>
      <c r="H3" s="184"/>
      <c r="I3" s="184"/>
      <c r="J3" s="184"/>
    </row>
    <row r="4" spans="1:10" x14ac:dyDescent="0.25">
      <c r="A4" s="266" t="s">
        <v>250</v>
      </c>
      <c r="B4" s="266"/>
      <c r="C4" s="266"/>
      <c r="D4" s="266"/>
      <c r="E4" s="266"/>
      <c r="F4" s="266"/>
      <c r="G4" s="266"/>
    </row>
    <row r="5" spans="1:10" ht="63" customHeight="1" x14ac:dyDescent="0.25">
      <c r="A5" s="267" t="s">
        <v>1</v>
      </c>
      <c r="B5" s="267" t="s">
        <v>243</v>
      </c>
      <c r="C5" s="267" t="s">
        <v>252</v>
      </c>
      <c r="D5" s="267" t="s">
        <v>253</v>
      </c>
      <c r="E5" s="267" t="s">
        <v>257</v>
      </c>
      <c r="F5" s="267"/>
      <c r="G5" s="267" t="s">
        <v>12</v>
      </c>
    </row>
    <row r="6" spans="1:10" ht="49.5" x14ac:dyDescent="0.25">
      <c r="A6" s="267"/>
      <c r="B6" s="267"/>
      <c r="C6" s="267"/>
      <c r="D6" s="267"/>
      <c r="E6" s="208" t="s">
        <v>245</v>
      </c>
      <c r="F6" s="208" t="s">
        <v>263</v>
      </c>
      <c r="G6" s="267"/>
    </row>
    <row r="7" spans="1:10" ht="16.5" x14ac:dyDescent="0.25">
      <c r="A7" s="262" t="s">
        <v>258</v>
      </c>
      <c r="B7" s="263"/>
      <c r="C7" s="209">
        <f>C8+C10</f>
        <v>7809000000</v>
      </c>
      <c r="D7" s="209"/>
      <c r="E7" s="209">
        <f t="shared" ref="E7:F7" si="0">E8+E10</f>
        <v>3741000000</v>
      </c>
      <c r="F7" s="209">
        <f t="shared" si="0"/>
        <v>3741000000</v>
      </c>
      <c r="G7" s="208"/>
    </row>
    <row r="8" spans="1:10" s="182" customFormat="1" ht="66" x14ac:dyDescent="0.25">
      <c r="A8" s="210" t="s">
        <v>27</v>
      </c>
      <c r="B8" s="211" t="s">
        <v>246</v>
      </c>
      <c r="C8" s="212">
        <f>C9</f>
        <v>408000000</v>
      </c>
      <c r="D8" s="213">
        <v>0.1</v>
      </c>
      <c r="E8" s="212">
        <f>E9</f>
        <v>40800000</v>
      </c>
      <c r="F8" s="212">
        <f>F9</f>
        <v>40800000</v>
      </c>
      <c r="G8" s="214"/>
    </row>
    <row r="9" spans="1:10" s="181" customFormat="1" ht="67.349999999999994" customHeight="1" x14ac:dyDescent="0.25">
      <c r="A9" s="215">
        <v>1</v>
      </c>
      <c r="B9" s="216" t="s">
        <v>261</v>
      </c>
      <c r="C9" s="217">
        <v>408000000</v>
      </c>
      <c r="D9" s="218">
        <v>0.1</v>
      </c>
      <c r="E9" s="217">
        <f>SUM(F9:F9)</f>
        <v>40800000</v>
      </c>
      <c r="F9" s="217">
        <f>C9*D9</f>
        <v>40800000</v>
      </c>
      <c r="G9" s="219"/>
    </row>
    <row r="10" spans="1:10" s="182" customFormat="1" ht="33" x14ac:dyDescent="0.25">
      <c r="A10" s="210" t="s">
        <v>41</v>
      </c>
      <c r="B10" s="211" t="s">
        <v>247</v>
      </c>
      <c r="C10" s="212">
        <f>C11</f>
        <v>7401000000</v>
      </c>
      <c r="D10" s="220">
        <v>0.5</v>
      </c>
      <c r="E10" s="212">
        <f t="shared" ref="E10:F10" si="1">E11</f>
        <v>3700200000</v>
      </c>
      <c r="F10" s="212">
        <f t="shared" si="1"/>
        <v>3700200000</v>
      </c>
      <c r="G10" s="214"/>
    </row>
    <row r="11" spans="1:10" s="180" customFormat="1" ht="68.45" customHeight="1" x14ac:dyDescent="0.25">
      <c r="A11" s="215">
        <v>1</v>
      </c>
      <c r="B11" s="216" t="s">
        <v>270</v>
      </c>
      <c r="C11" s="217">
        <v>7401000000</v>
      </c>
      <c r="D11" s="221">
        <v>0.5</v>
      </c>
      <c r="E11" s="217">
        <f>F11</f>
        <v>3700200000</v>
      </c>
      <c r="F11" s="217">
        <f>ROUND(C11*D11,-7)+200000</f>
        <v>3700200000</v>
      </c>
      <c r="G11" s="219"/>
    </row>
    <row r="12" spans="1:10" ht="10.5" customHeight="1" x14ac:dyDescent="0.25">
      <c r="A12" s="180"/>
      <c r="B12" s="180"/>
      <c r="C12" s="180"/>
      <c r="D12" s="180"/>
      <c r="E12" s="180"/>
      <c r="F12" s="180"/>
      <c r="G12" s="180"/>
    </row>
    <row r="13" spans="1:10" x14ac:dyDescent="0.25">
      <c r="A13" s="261" t="s">
        <v>271</v>
      </c>
      <c r="B13" s="261"/>
      <c r="C13" s="261"/>
      <c r="D13" s="261"/>
      <c r="E13" s="261"/>
      <c r="F13" s="261"/>
      <c r="G13" s="261"/>
    </row>
  </sheetData>
  <mergeCells count="12">
    <mergeCell ref="A13:G13"/>
    <mergeCell ref="A7:B7"/>
    <mergeCell ref="A1:G1"/>
    <mergeCell ref="A2:G2"/>
    <mergeCell ref="A3:G3"/>
    <mergeCell ref="A4:G4"/>
    <mergeCell ref="A5:A6"/>
    <mergeCell ref="B5:B6"/>
    <mergeCell ref="C5:C6"/>
    <mergeCell ref="D5:D6"/>
    <mergeCell ref="E5:F5"/>
    <mergeCell ref="G5:G6"/>
  </mergeCells>
  <pageMargins left="0.28999999999999998" right="0.41" top="0.41" bottom="0.4"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2"/>
  <sheetViews>
    <sheetView workbookViewId="0"/>
  </sheetViews>
  <sheetFormatPr defaultColWidth="8.125" defaultRowHeight="12.75" x14ac:dyDescent="0.2"/>
  <cols>
    <col min="1" max="1" width="4.125" style="137" bestFit="1" customWidth="1"/>
    <col min="2" max="2" width="25" style="111" customWidth="1"/>
    <col min="3" max="4" width="7.625" style="111" customWidth="1"/>
    <col min="5" max="5" width="9.625" style="111" customWidth="1"/>
    <col min="6" max="6" width="7.625" style="111" customWidth="1"/>
    <col min="7" max="7" width="9.625" style="111" customWidth="1"/>
    <col min="8" max="8" width="10.125" style="138" customWidth="1"/>
    <col min="9" max="10" width="9.625" style="138" customWidth="1"/>
    <col min="11" max="11" width="9.5" style="138" customWidth="1"/>
    <col min="12" max="12" width="7.625" style="111" customWidth="1"/>
    <col min="13" max="13" width="13.875" style="111" customWidth="1"/>
    <col min="14" max="16384" width="8.125" style="111"/>
  </cols>
  <sheetData>
    <row r="1" spans="1:13" ht="17.25" customHeight="1" x14ac:dyDescent="0.2">
      <c r="A1" s="110" t="s">
        <v>162</v>
      </c>
      <c r="B1" s="110"/>
      <c r="C1" s="110"/>
      <c r="D1" s="110"/>
      <c r="E1" s="110"/>
      <c r="F1" s="110"/>
      <c r="G1" s="110"/>
      <c r="H1" s="110"/>
      <c r="I1" s="110"/>
      <c r="J1" s="110"/>
      <c r="K1" s="110"/>
      <c r="L1" s="110"/>
      <c r="M1" s="110"/>
    </row>
    <row r="2" spans="1:13" ht="39.75" customHeight="1" x14ac:dyDescent="0.2">
      <c r="A2" s="268" t="s">
        <v>181</v>
      </c>
      <c r="B2" s="269"/>
      <c r="C2" s="269"/>
      <c r="D2" s="269"/>
      <c r="E2" s="269"/>
      <c r="F2" s="269"/>
      <c r="G2" s="269"/>
      <c r="H2" s="269"/>
      <c r="I2" s="269"/>
      <c r="J2" s="269"/>
      <c r="K2" s="269"/>
      <c r="L2" s="269"/>
      <c r="M2" s="269"/>
    </row>
    <row r="3" spans="1:13" ht="21.75" hidden="1" customHeight="1" x14ac:dyDescent="0.2">
      <c r="A3" s="270" t="e">
        <f>#REF!</f>
        <v>#REF!</v>
      </c>
      <c r="B3" s="270"/>
      <c r="C3" s="270"/>
      <c r="D3" s="270"/>
      <c r="E3" s="270"/>
      <c r="F3" s="270"/>
      <c r="G3" s="270"/>
      <c r="H3" s="270"/>
      <c r="I3" s="270"/>
      <c r="J3" s="270"/>
      <c r="K3" s="270"/>
      <c r="L3" s="270"/>
      <c r="M3" s="270"/>
    </row>
    <row r="4" spans="1:13" x14ac:dyDescent="0.2">
      <c r="A4" s="271" t="s">
        <v>163</v>
      </c>
      <c r="B4" s="271"/>
      <c r="C4" s="271"/>
      <c r="D4" s="271"/>
      <c r="E4" s="271"/>
      <c r="F4" s="271"/>
      <c r="G4" s="271"/>
      <c r="H4" s="271"/>
      <c r="I4" s="271"/>
      <c r="J4" s="271"/>
      <c r="K4" s="271"/>
      <c r="L4" s="271"/>
      <c r="M4" s="271"/>
    </row>
    <row r="5" spans="1:13" ht="20.25" customHeight="1" x14ac:dyDescent="0.2">
      <c r="A5" s="272" t="s">
        <v>164</v>
      </c>
      <c r="B5" s="272" t="s">
        <v>165</v>
      </c>
      <c r="C5" s="272"/>
      <c r="D5" s="272"/>
      <c r="E5" s="272"/>
      <c r="F5" s="272"/>
      <c r="G5" s="272"/>
      <c r="H5" s="272"/>
      <c r="I5" s="272"/>
      <c r="J5" s="272"/>
      <c r="K5" s="272"/>
      <c r="L5" s="272"/>
      <c r="M5" s="273" t="s">
        <v>12</v>
      </c>
    </row>
    <row r="6" spans="1:13" s="112" customFormat="1" ht="20.25" customHeight="1" x14ac:dyDescent="0.2">
      <c r="A6" s="272"/>
      <c r="B6" s="272"/>
      <c r="C6" s="273" t="s">
        <v>168</v>
      </c>
      <c r="D6" s="280" t="s">
        <v>135</v>
      </c>
      <c r="E6" s="280"/>
      <c r="F6" s="280"/>
      <c r="G6" s="280"/>
      <c r="H6" s="280"/>
      <c r="I6" s="280"/>
      <c r="J6" s="280"/>
      <c r="K6" s="280"/>
      <c r="L6" s="280"/>
      <c r="M6" s="273"/>
    </row>
    <row r="7" spans="1:13" s="112" customFormat="1" ht="15.75" customHeight="1" x14ac:dyDescent="0.2">
      <c r="A7" s="272"/>
      <c r="B7" s="272"/>
      <c r="C7" s="273"/>
      <c r="D7" s="278" t="s">
        <v>183</v>
      </c>
      <c r="E7" s="278" t="s">
        <v>184</v>
      </c>
      <c r="F7" s="278" t="s">
        <v>185</v>
      </c>
      <c r="G7" s="276" t="s">
        <v>186</v>
      </c>
      <c r="H7" s="276" t="s">
        <v>187</v>
      </c>
      <c r="I7" s="276" t="s">
        <v>188</v>
      </c>
      <c r="J7" s="276" t="s">
        <v>189</v>
      </c>
      <c r="K7" s="276" t="s">
        <v>190</v>
      </c>
      <c r="L7" s="278" t="s">
        <v>169</v>
      </c>
      <c r="M7" s="273"/>
    </row>
    <row r="8" spans="1:13" s="112" customFormat="1" ht="126.6" customHeight="1" x14ac:dyDescent="0.2">
      <c r="A8" s="272"/>
      <c r="B8" s="272"/>
      <c r="C8" s="273"/>
      <c r="D8" s="279"/>
      <c r="E8" s="279"/>
      <c r="F8" s="279"/>
      <c r="G8" s="277"/>
      <c r="H8" s="277"/>
      <c r="I8" s="277"/>
      <c r="J8" s="277"/>
      <c r="K8" s="277"/>
      <c r="L8" s="279"/>
      <c r="M8" s="273"/>
    </row>
    <row r="9" spans="1:13" ht="21" customHeight="1" x14ac:dyDescent="0.2">
      <c r="A9" s="113"/>
      <c r="B9" s="114" t="s">
        <v>166</v>
      </c>
      <c r="C9" s="115">
        <v>26160</v>
      </c>
      <c r="D9" s="115">
        <f t="shared" ref="D9:I9" si="0">D10+D19</f>
        <v>10000</v>
      </c>
      <c r="E9" s="115">
        <f t="shared" si="0"/>
        <v>12500</v>
      </c>
      <c r="F9" s="115">
        <f t="shared" si="0"/>
        <v>8164</v>
      </c>
      <c r="G9" s="115">
        <f t="shared" si="0"/>
        <v>300</v>
      </c>
      <c r="H9" s="115">
        <f t="shared" si="0"/>
        <v>600</v>
      </c>
      <c r="I9" s="115">
        <f t="shared" si="0"/>
        <v>400</v>
      </c>
      <c r="J9" s="115"/>
      <c r="K9" s="115">
        <f>K10+K19</f>
        <v>2330</v>
      </c>
      <c r="L9" s="115" t="e">
        <f>L10+L19</f>
        <v>#REF!</v>
      </c>
      <c r="M9" s="116"/>
    </row>
    <row r="10" spans="1:13" ht="21" customHeight="1" x14ac:dyDescent="0.2">
      <c r="A10" s="117" t="s">
        <v>27</v>
      </c>
      <c r="B10" s="118" t="s">
        <v>136</v>
      </c>
      <c r="C10" s="119">
        <f t="shared" ref="C10:L10" si="1">SUM(C11:C18)</f>
        <v>1900</v>
      </c>
      <c r="D10" s="119">
        <f t="shared" si="1"/>
        <v>0</v>
      </c>
      <c r="E10" s="119">
        <f t="shared" si="1"/>
        <v>500</v>
      </c>
      <c r="F10" s="119">
        <f t="shared" si="1"/>
        <v>0</v>
      </c>
      <c r="G10" s="119">
        <f t="shared" si="1"/>
        <v>300</v>
      </c>
      <c r="H10" s="119">
        <f t="shared" si="1"/>
        <v>600</v>
      </c>
      <c r="I10" s="119">
        <f t="shared" si="1"/>
        <v>400</v>
      </c>
      <c r="J10" s="119">
        <f t="shared" si="1"/>
        <v>100</v>
      </c>
      <c r="K10" s="119">
        <f t="shared" si="1"/>
        <v>0</v>
      </c>
      <c r="L10" s="119">
        <f t="shared" si="1"/>
        <v>0</v>
      </c>
      <c r="M10" s="120"/>
    </row>
    <row r="11" spans="1:13" ht="21" customHeight="1" x14ac:dyDescent="0.2">
      <c r="A11" s="122">
        <v>1</v>
      </c>
      <c r="B11" s="123" t="s">
        <v>170</v>
      </c>
      <c r="C11" s="124">
        <f>SUM(D11:L11)</f>
        <v>0</v>
      </c>
      <c r="D11" s="124"/>
      <c r="E11" s="124"/>
      <c r="F11" s="124"/>
      <c r="G11" s="124"/>
      <c r="H11" s="124"/>
      <c r="I11" s="124"/>
      <c r="J11" s="124"/>
      <c r="K11" s="124"/>
      <c r="L11" s="124"/>
      <c r="M11" s="125"/>
    </row>
    <row r="12" spans="1:13" ht="30" customHeight="1" x14ac:dyDescent="0.2">
      <c r="A12" s="122">
        <v>3</v>
      </c>
      <c r="B12" s="123" t="s">
        <v>171</v>
      </c>
      <c r="C12" s="124"/>
      <c r="D12" s="124"/>
      <c r="E12" s="124"/>
      <c r="F12" s="124"/>
      <c r="G12" s="124"/>
      <c r="H12" s="124"/>
      <c r="I12" s="124"/>
      <c r="J12" s="124"/>
      <c r="K12" s="124"/>
      <c r="L12" s="119"/>
      <c r="M12" s="125"/>
    </row>
    <row r="13" spans="1:13" ht="21" customHeight="1" x14ac:dyDescent="0.2">
      <c r="A13" s="122">
        <v>4</v>
      </c>
      <c r="B13" s="123" t="s">
        <v>172</v>
      </c>
      <c r="C13" s="124">
        <f t="shared" ref="C13:C18" si="2">SUM(D13:L13)</f>
        <v>1000</v>
      </c>
      <c r="D13" s="124"/>
      <c r="E13" s="124">
        <v>500</v>
      </c>
      <c r="F13" s="124"/>
      <c r="G13" s="124"/>
      <c r="H13" s="124"/>
      <c r="I13" s="124">
        <v>400</v>
      </c>
      <c r="J13" s="124">
        <v>100</v>
      </c>
      <c r="K13" s="124"/>
      <c r="L13" s="119"/>
      <c r="M13" s="125"/>
    </row>
    <row r="14" spans="1:13" ht="29.1" customHeight="1" x14ac:dyDescent="0.2">
      <c r="A14" s="122">
        <v>5</v>
      </c>
      <c r="B14" s="123" t="s">
        <v>173</v>
      </c>
      <c r="C14" s="124">
        <f t="shared" si="2"/>
        <v>0</v>
      </c>
      <c r="D14" s="124"/>
      <c r="E14" s="124"/>
      <c r="F14" s="124"/>
      <c r="G14" s="124"/>
      <c r="H14" s="124"/>
      <c r="I14" s="124"/>
      <c r="J14" s="124"/>
      <c r="K14" s="124"/>
      <c r="L14" s="119"/>
      <c r="M14" s="125"/>
    </row>
    <row r="15" spans="1:13" ht="21" customHeight="1" x14ac:dyDescent="0.2">
      <c r="A15" s="122">
        <v>6</v>
      </c>
      <c r="B15" s="123" t="s">
        <v>174</v>
      </c>
      <c r="C15" s="124">
        <f t="shared" si="2"/>
        <v>0</v>
      </c>
      <c r="D15" s="124"/>
      <c r="E15" s="124"/>
      <c r="F15" s="124"/>
      <c r="G15" s="124"/>
      <c r="H15" s="124"/>
      <c r="I15" s="124"/>
      <c r="J15" s="124"/>
      <c r="K15" s="124"/>
      <c r="L15" s="119"/>
      <c r="M15" s="123"/>
    </row>
    <row r="16" spans="1:13" ht="33" customHeight="1" x14ac:dyDescent="0.2">
      <c r="A16" s="122">
        <v>7</v>
      </c>
      <c r="B16" s="123" t="s">
        <v>175</v>
      </c>
      <c r="C16" s="124">
        <f t="shared" si="2"/>
        <v>300</v>
      </c>
      <c r="D16" s="124"/>
      <c r="E16" s="124"/>
      <c r="F16" s="124"/>
      <c r="G16" s="124">
        <v>300</v>
      </c>
      <c r="H16" s="124"/>
      <c r="I16" s="124"/>
      <c r="J16" s="124"/>
      <c r="K16" s="124"/>
      <c r="L16" s="119"/>
      <c r="M16" s="123"/>
    </row>
    <row r="17" spans="1:14" ht="21" customHeight="1" x14ac:dyDescent="0.2">
      <c r="A17" s="122">
        <v>9</v>
      </c>
      <c r="B17" s="123" t="s">
        <v>176</v>
      </c>
      <c r="C17" s="124">
        <f t="shared" si="2"/>
        <v>100</v>
      </c>
      <c r="D17" s="124"/>
      <c r="E17" s="124"/>
      <c r="F17" s="124"/>
      <c r="G17" s="124"/>
      <c r="H17" s="124">
        <v>100</v>
      </c>
      <c r="I17" s="124"/>
      <c r="J17" s="124"/>
      <c r="K17" s="124"/>
      <c r="L17" s="119"/>
      <c r="M17" s="123"/>
    </row>
    <row r="18" spans="1:14" ht="21" customHeight="1" x14ac:dyDescent="0.2">
      <c r="A18" s="122">
        <v>10</v>
      </c>
      <c r="B18" s="123" t="s">
        <v>177</v>
      </c>
      <c r="C18" s="124">
        <f t="shared" si="2"/>
        <v>500</v>
      </c>
      <c r="D18" s="124"/>
      <c r="E18" s="124"/>
      <c r="F18" s="124"/>
      <c r="G18" s="124"/>
      <c r="H18" s="124">
        <v>500</v>
      </c>
      <c r="I18" s="124"/>
      <c r="J18" s="124"/>
      <c r="K18" s="124"/>
      <c r="L18" s="124"/>
      <c r="M18" s="125"/>
    </row>
    <row r="19" spans="1:14" s="129" customFormat="1" ht="21" customHeight="1" x14ac:dyDescent="0.2">
      <c r="A19" s="117" t="s">
        <v>41</v>
      </c>
      <c r="B19" s="118" t="s">
        <v>137</v>
      </c>
      <c r="C19" s="126" t="e">
        <f>SUM(C20:C29)</f>
        <v>#REF!</v>
      </c>
      <c r="D19" s="126">
        <f t="shared" ref="D19:L19" si="3">SUM(D20:D29)</f>
        <v>10000</v>
      </c>
      <c r="E19" s="126">
        <f t="shared" si="3"/>
        <v>12000</v>
      </c>
      <c r="F19" s="126">
        <f t="shared" si="3"/>
        <v>8164</v>
      </c>
      <c r="G19" s="126">
        <f t="shared" si="3"/>
        <v>0</v>
      </c>
      <c r="H19" s="126">
        <f t="shared" si="3"/>
        <v>0</v>
      </c>
      <c r="I19" s="126">
        <f t="shared" si="3"/>
        <v>0</v>
      </c>
      <c r="J19" s="126">
        <f t="shared" si="3"/>
        <v>500</v>
      </c>
      <c r="K19" s="126">
        <f t="shared" si="3"/>
        <v>2330</v>
      </c>
      <c r="L19" s="126" t="e">
        <f t="shared" si="3"/>
        <v>#REF!</v>
      </c>
      <c r="M19" s="127"/>
      <c r="N19" s="128"/>
    </row>
    <row r="20" spans="1:14" ht="21" customHeight="1" x14ac:dyDescent="0.2">
      <c r="A20" s="122">
        <v>1</v>
      </c>
      <c r="B20" s="123" t="s">
        <v>121</v>
      </c>
      <c r="C20" s="124" t="e">
        <f>#REF!</f>
        <v>#REF!</v>
      </c>
      <c r="D20" s="124">
        <v>1000</v>
      </c>
      <c r="E20" s="124">
        <v>1000</v>
      </c>
      <c r="F20" s="124">
        <v>800</v>
      </c>
      <c r="G20" s="124"/>
      <c r="H20" s="130"/>
      <c r="I20" s="130"/>
      <c r="J20" s="130">
        <v>100</v>
      </c>
      <c r="K20" s="124">
        <f>11*30+50</f>
        <v>380</v>
      </c>
      <c r="L20" s="124" t="e">
        <f>C20-D20-E20-F20-G20-H20-I20-J20-K20</f>
        <v>#REF!</v>
      </c>
      <c r="M20" s="123"/>
      <c r="N20" s="121"/>
    </row>
    <row r="21" spans="1:14" ht="21" customHeight="1" x14ac:dyDescent="0.2">
      <c r="A21" s="122">
        <v>2</v>
      </c>
      <c r="B21" s="123" t="s">
        <v>42</v>
      </c>
      <c r="C21" s="124" t="e">
        <f>#REF!</f>
        <v>#REF!</v>
      </c>
      <c r="D21" s="124">
        <v>1000</v>
      </c>
      <c r="E21" s="124">
        <v>1000</v>
      </c>
      <c r="F21" s="124">
        <v>950</v>
      </c>
      <c r="G21" s="124"/>
      <c r="H21" s="130"/>
      <c r="I21" s="130"/>
      <c r="J21" s="130"/>
      <c r="K21" s="124">
        <f>11*20+50</f>
        <v>270</v>
      </c>
      <c r="L21" s="124" t="e">
        <f t="shared" ref="L21:L29" si="4">C21-D21-E21-F21-G21-H21-I21-J21-K21</f>
        <v>#REF!</v>
      </c>
      <c r="M21" s="131"/>
      <c r="N21" s="121"/>
    </row>
    <row r="22" spans="1:14" ht="21" customHeight="1" x14ac:dyDescent="0.2">
      <c r="A22" s="122">
        <v>3</v>
      </c>
      <c r="B22" s="123" t="s">
        <v>53</v>
      </c>
      <c r="C22" s="124" t="e">
        <f>#REF!</f>
        <v>#REF!</v>
      </c>
      <c r="D22" s="124">
        <v>500</v>
      </c>
      <c r="E22" s="124">
        <v>500</v>
      </c>
      <c r="F22" s="124">
        <v>760</v>
      </c>
      <c r="G22" s="124"/>
      <c r="H22" s="130"/>
      <c r="I22" s="130"/>
      <c r="J22" s="130">
        <v>50</v>
      </c>
      <c r="K22" s="124">
        <f>8*20+50</f>
        <v>210</v>
      </c>
      <c r="L22" s="124" t="e">
        <f t="shared" si="4"/>
        <v>#REF!</v>
      </c>
      <c r="M22" s="131"/>
      <c r="N22" s="121"/>
    </row>
    <row r="23" spans="1:14" ht="21" customHeight="1" x14ac:dyDescent="0.2">
      <c r="A23" s="122">
        <v>4</v>
      </c>
      <c r="B23" s="131" t="s">
        <v>87</v>
      </c>
      <c r="C23" s="124" t="e">
        <f>#REF!</f>
        <v>#REF!</v>
      </c>
      <c r="D23" s="124">
        <v>1000</v>
      </c>
      <c r="E23" s="124">
        <v>1000</v>
      </c>
      <c r="F23" s="124">
        <v>806</v>
      </c>
      <c r="G23" s="124"/>
      <c r="H23" s="130"/>
      <c r="I23" s="130"/>
      <c r="J23" s="130">
        <v>100</v>
      </c>
      <c r="K23" s="124">
        <f>7*20+50</f>
        <v>190</v>
      </c>
      <c r="L23" s="124" t="e">
        <f t="shared" si="4"/>
        <v>#REF!</v>
      </c>
      <c r="M23" s="132"/>
      <c r="N23" s="121"/>
    </row>
    <row r="24" spans="1:14" ht="21" customHeight="1" x14ac:dyDescent="0.2">
      <c r="A24" s="122">
        <v>5</v>
      </c>
      <c r="B24" s="131" t="s">
        <v>108</v>
      </c>
      <c r="C24" s="124" t="e">
        <f>#REF!</f>
        <v>#REF!</v>
      </c>
      <c r="D24" s="124">
        <v>2000</v>
      </c>
      <c r="E24" s="124">
        <v>2500</v>
      </c>
      <c r="F24" s="124">
        <v>904</v>
      </c>
      <c r="G24" s="124"/>
      <c r="H24" s="130"/>
      <c r="I24" s="130"/>
      <c r="J24" s="130"/>
      <c r="K24" s="124">
        <f>11*20+50</f>
        <v>270</v>
      </c>
      <c r="L24" s="124" t="e">
        <f t="shared" si="4"/>
        <v>#REF!</v>
      </c>
      <c r="M24" s="131"/>
      <c r="N24" s="121"/>
    </row>
    <row r="25" spans="1:14" ht="21" customHeight="1" x14ac:dyDescent="0.2">
      <c r="A25" s="122">
        <v>6</v>
      </c>
      <c r="B25" s="123" t="s">
        <v>28</v>
      </c>
      <c r="C25" s="124" t="e">
        <f>#REF!</f>
        <v>#REF!</v>
      </c>
      <c r="D25" s="124">
        <v>1000</v>
      </c>
      <c r="E25" s="124">
        <v>1500</v>
      </c>
      <c r="F25" s="124">
        <v>800</v>
      </c>
      <c r="G25" s="124"/>
      <c r="H25" s="130"/>
      <c r="I25" s="130"/>
      <c r="J25" s="130">
        <v>100</v>
      </c>
      <c r="K25" s="124">
        <f>11*20+50</f>
        <v>270</v>
      </c>
      <c r="L25" s="124" t="e">
        <f t="shared" si="4"/>
        <v>#REF!</v>
      </c>
      <c r="M25" s="131"/>
      <c r="N25" s="121"/>
    </row>
    <row r="26" spans="1:14" ht="21" customHeight="1" x14ac:dyDescent="0.2">
      <c r="A26" s="122">
        <v>7</v>
      </c>
      <c r="B26" s="131" t="s">
        <v>96</v>
      </c>
      <c r="C26" s="124" t="e">
        <f>#REF!</f>
        <v>#REF!</v>
      </c>
      <c r="D26" s="124">
        <v>1000</v>
      </c>
      <c r="E26" s="124">
        <v>1500</v>
      </c>
      <c r="F26" s="124">
        <v>814</v>
      </c>
      <c r="G26" s="124"/>
      <c r="H26" s="130"/>
      <c r="I26" s="130"/>
      <c r="J26" s="130">
        <v>50</v>
      </c>
      <c r="K26" s="124">
        <f>10*20+50</f>
        <v>250</v>
      </c>
      <c r="L26" s="124" t="e">
        <f t="shared" si="4"/>
        <v>#REF!</v>
      </c>
      <c r="M26" s="131"/>
      <c r="N26" s="121"/>
    </row>
    <row r="27" spans="1:14" ht="21" customHeight="1" x14ac:dyDescent="0.2">
      <c r="A27" s="122">
        <v>8</v>
      </c>
      <c r="B27" s="131" t="s">
        <v>79</v>
      </c>
      <c r="C27" s="124" t="e">
        <f>#REF!</f>
        <v>#REF!</v>
      </c>
      <c r="D27" s="124">
        <v>1000</v>
      </c>
      <c r="E27" s="124">
        <v>1000</v>
      </c>
      <c r="F27" s="124">
        <v>991</v>
      </c>
      <c r="G27" s="124"/>
      <c r="H27" s="130"/>
      <c r="I27" s="130"/>
      <c r="J27" s="130">
        <v>50</v>
      </c>
      <c r="K27" s="124">
        <f>6*20+50</f>
        <v>170</v>
      </c>
      <c r="L27" s="124" t="e">
        <f t="shared" si="4"/>
        <v>#REF!</v>
      </c>
      <c r="M27" s="131"/>
      <c r="N27" s="121"/>
    </row>
    <row r="28" spans="1:14" ht="21" customHeight="1" x14ac:dyDescent="0.2">
      <c r="A28" s="122">
        <v>9</v>
      </c>
      <c r="B28" s="131" t="s">
        <v>68</v>
      </c>
      <c r="C28" s="124" t="e">
        <f>#REF!</f>
        <v>#REF!</v>
      </c>
      <c r="D28" s="124">
        <v>1000</v>
      </c>
      <c r="E28" s="124">
        <v>1500</v>
      </c>
      <c r="F28" s="124">
        <v>1099</v>
      </c>
      <c r="G28" s="124"/>
      <c r="H28" s="130"/>
      <c r="I28" s="130"/>
      <c r="J28" s="130">
        <v>50</v>
      </c>
      <c r="K28" s="124">
        <f>8*20+50</f>
        <v>210</v>
      </c>
      <c r="L28" s="124" t="e">
        <f t="shared" si="4"/>
        <v>#REF!</v>
      </c>
      <c r="M28" s="131"/>
      <c r="N28" s="121"/>
    </row>
    <row r="29" spans="1:14" ht="21" customHeight="1" x14ac:dyDescent="0.2">
      <c r="A29" s="133">
        <v>10</v>
      </c>
      <c r="B29" s="134" t="s">
        <v>178</v>
      </c>
      <c r="C29" s="135" t="e">
        <f>#REF!</f>
        <v>#REF!</v>
      </c>
      <c r="D29" s="135">
        <v>500</v>
      </c>
      <c r="E29" s="135">
        <v>500</v>
      </c>
      <c r="F29" s="135">
        <v>240</v>
      </c>
      <c r="G29" s="135"/>
      <c r="H29" s="136"/>
      <c r="I29" s="136"/>
      <c r="J29" s="136"/>
      <c r="K29" s="124">
        <f>3*20+50</f>
        <v>110</v>
      </c>
      <c r="L29" s="135" t="e">
        <f t="shared" si="4"/>
        <v>#REF!</v>
      </c>
      <c r="M29" s="134"/>
      <c r="N29" s="121"/>
    </row>
    <row r="30" spans="1:14" ht="7.5" customHeight="1" x14ac:dyDescent="0.2"/>
    <row r="31" spans="1:14" x14ac:dyDescent="0.2">
      <c r="B31" s="139" t="s">
        <v>179</v>
      </c>
    </row>
    <row r="32" spans="1:14" ht="41.25" customHeight="1" x14ac:dyDescent="0.2">
      <c r="B32" s="274" t="s">
        <v>180</v>
      </c>
      <c r="C32" s="274"/>
      <c r="D32" s="274"/>
      <c r="E32" s="274"/>
      <c r="F32" s="274"/>
      <c r="G32" s="274"/>
      <c r="H32" s="274"/>
      <c r="I32" s="274"/>
      <c r="J32" s="274"/>
      <c r="K32" s="274"/>
      <c r="L32" s="274"/>
      <c r="M32" s="274"/>
    </row>
    <row r="33" spans="2:13" x14ac:dyDescent="0.2">
      <c r="L33" s="121"/>
    </row>
    <row r="34" spans="2:13" x14ac:dyDescent="0.2">
      <c r="L34" s="121"/>
    </row>
    <row r="35" spans="2:13" ht="147" customHeight="1" x14ac:dyDescent="0.2">
      <c r="B35" s="275" t="s">
        <v>182</v>
      </c>
      <c r="C35" s="275"/>
      <c r="D35" s="275"/>
      <c r="E35" s="275"/>
      <c r="F35" s="275"/>
      <c r="G35" s="275"/>
      <c r="H35" s="275"/>
      <c r="I35" s="275"/>
      <c r="J35" s="275"/>
      <c r="K35" s="275"/>
      <c r="L35" s="275"/>
      <c r="M35" s="275"/>
    </row>
    <row r="36" spans="2:13" x14ac:dyDescent="0.2">
      <c r="L36" s="121"/>
    </row>
    <row r="37" spans="2:13" x14ac:dyDescent="0.2">
      <c r="L37" s="121"/>
    </row>
    <row r="38" spans="2:13" x14ac:dyDescent="0.2">
      <c r="L38" s="121"/>
    </row>
    <row r="39" spans="2:13" x14ac:dyDescent="0.2">
      <c r="L39" s="121"/>
    </row>
    <row r="40" spans="2:13" x14ac:dyDescent="0.2">
      <c r="L40" s="121"/>
    </row>
    <row r="41" spans="2:13" x14ac:dyDescent="0.2">
      <c r="L41" s="121"/>
    </row>
    <row r="42" spans="2:13" x14ac:dyDescent="0.2">
      <c r="L42" s="121"/>
    </row>
    <row r="43" spans="2:13" x14ac:dyDescent="0.2">
      <c r="L43" s="121"/>
    </row>
    <row r="44" spans="2:13" x14ac:dyDescent="0.2">
      <c r="L44" s="121">
        <f>ROUND(L31,0)</f>
        <v>0</v>
      </c>
    </row>
    <row r="45" spans="2:13" x14ac:dyDescent="0.2">
      <c r="L45" s="121">
        <f>ROUND(L32,0)</f>
        <v>0</v>
      </c>
    </row>
    <row r="46" spans="2:13" x14ac:dyDescent="0.2">
      <c r="L46" s="121"/>
    </row>
    <row r="47" spans="2:13" x14ac:dyDescent="0.2">
      <c r="L47" s="121"/>
    </row>
    <row r="48" spans="2:13" x14ac:dyDescent="0.2">
      <c r="L48" s="121"/>
    </row>
    <row r="49" spans="3:10" x14ac:dyDescent="0.2">
      <c r="H49" s="111"/>
      <c r="I49" s="111"/>
      <c r="J49" s="111"/>
    </row>
    <row r="52" spans="3:10" x14ac:dyDescent="0.2">
      <c r="C52" s="111" t="s">
        <v>133</v>
      </c>
    </row>
  </sheetData>
  <mergeCells count="20">
    <mergeCell ref="B32:M32"/>
    <mergeCell ref="B35:M35"/>
    <mergeCell ref="G7:G8"/>
    <mergeCell ref="H7:H8"/>
    <mergeCell ref="I7:I8"/>
    <mergeCell ref="J7:J8"/>
    <mergeCell ref="K7:K8"/>
    <mergeCell ref="L7:L8"/>
    <mergeCell ref="D7:D8"/>
    <mergeCell ref="E7:E8"/>
    <mergeCell ref="F7:F8"/>
    <mergeCell ref="C6:C8"/>
    <mergeCell ref="D6:L6"/>
    <mergeCell ref="A2:M2"/>
    <mergeCell ref="A3:M3"/>
    <mergeCell ref="A4:M4"/>
    <mergeCell ref="A5:A8"/>
    <mergeCell ref="B5:B8"/>
    <mergeCell ref="C5:L5"/>
    <mergeCell ref="M5:M8"/>
  </mergeCells>
  <pageMargins left="0.22" right="0.17" top="0.56999999999999995" bottom="0.31496062992126" header="0.31496062992126" footer="0.196850393700787"/>
  <pageSetup paperSize="9" scale="58" orientation="landscape" r:id="rId1"/>
  <headerFooter>
    <oddFooter>&amp;R&amp;10&amp;P/&amp;N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workbookViewId="0">
      <selection sqref="A1:S1"/>
    </sheetView>
  </sheetViews>
  <sheetFormatPr defaultColWidth="2.625" defaultRowHeight="15.75" outlineLevelRow="1" x14ac:dyDescent="0.25"/>
  <cols>
    <col min="1" max="1" width="2.625" style="56" bestFit="1" customWidth="1"/>
    <col min="2" max="2" width="16.625" style="58" customWidth="1"/>
    <col min="3" max="3" width="8.375" style="96" customWidth="1"/>
    <col min="4" max="7" width="9.625" style="96" customWidth="1"/>
    <col min="8" max="8" width="6.875" style="96" customWidth="1"/>
    <col min="9" max="9" width="6.625" style="96" customWidth="1"/>
    <col min="10" max="13" width="7.125" style="96" customWidth="1"/>
    <col min="14" max="14" width="6.625" style="96" customWidth="1"/>
    <col min="15" max="15" width="7.125" style="96" customWidth="1"/>
    <col min="16" max="16" width="7.875" style="96" customWidth="1"/>
    <col min="17" max="17" width="8.125" style="96" customWidth="1"/>
    <col min="18" max="18" width="7.5" style="96" hidden="1" customWidth="1"/>
    <col min="19" max="19" width="7.125" style="5" customWidth="1"/>
    <col min="20" max="20" width="8.125" style="56" customWidth="1"/>
    <col min="21" max="21" width="11.125" style="56" customWidth="1"/>
    <col min="22" max="22" width="10.625" style="56" customWidth="1"/>
    <col min="23" max="227" width="8.125" style="56" customWidth="1"/>
    <col min="228" max="228" width="2.625" style="56" bestFit="1" customWidth="1"/>
    <col min="229" max="252" width="13.875" style="56" customWidth="1"/>
    <col min="253" max="16384" width="2.625" style="56"/>
  </cols>
  <sheetData>
    <row r="1" spans="1:25" s="1" customFormat="1" x14ac:dyDescent="0.25">
      <c r="A1" s="285" t="s">
        <v>138</v>
      </c>
      <c r="B1" s="285"/>
      <c r="C1" s="285"/>
      <c r="D1" s="285"/>
      <c r="E1" s="285"/>
      <c r="F1" s="285"/>
      <c r="G1" s="285"/>
      <c r="H1" s="285"/>
      <c r="I1" s="285"/>
      <c r="J1" s="285"/>
      <c r="K1" s="285"/>
      <c r="L1" s="285"/>
      <c r="M1" s="285"/>
      <c r="N1" s="285"/>
      <c r="O1" s="285"/>
      <c r="P1" s="285"/>
      <c r="Q1" s="285"/>
      <c r="R1" s="285"/>
      <c r="S1" s="285"/>
    </row>
    <row r="2" spans="1:25" s="1" customFormat="1" ht="67.349999999999994" customHeight="1" x14ac:dyDescent="0.25">
      <c r="A2" s="286" t="s">
        <v>191</v>
      </c>
      <c r="B2" s="286"/>
      <c r="C2" s="286"/>
      <c r="D2" s="286"/>
      <c r="E2" s="286"/>
      <c r="F2" s="286"/>
      <c r="G2" s="286"/>
      <c r="H2" s="286"/>
      <c r="I2" s="286"/>
      <c r="J2" s="286"/>
      <c r="K2" s="286"/>
      <c r="L2" s="286"/>
      <c r="M2" s="286"/>
      <c r="N2" s="286"/>
      <c r="O2" s="286"/>
      <c r="P2" s="286"/>
      <c r="Q2" s="286"/>
      <c r="R2" s="286"/>
      <c r="S2" s="286"/>
    </row>
    <row r="3" spans="1:25" s="1" customFormat="1" x14ac:dyDescent="0.25">
      <c r="A3" s="3"/>
      <c r="B3" s="3"/>
      <c r="C3" s="82"/>
      <c r="D3" s="82"/>
      <c r="E3" s="82"/>
      <c r="F3" s="82"/>
      <c r="G3" s="82"/>
      <c r="H3" s="83"/>
      <c r="I3" s="83"/>
      <c r="J3" s="83"/>
      <c r="K3" s="83"/>
      <c r="L3" s="83"/>
      <c r="M3" s="83"/>
      <c r="N3" s="83"/>
      <c r="O3" s="83"/>
      <c r="P3" s="287"/>
      <c r="Q3" s="287"/>
      <c r="R3" s="287"/>
      <c r="S3" s="2"/>
    </row>
    <row r="4" spans="1:25" s="5" customFormat="1" ht="15.6" customHeight="1" x14ac:dyDescent="0.2">
      <c r="A4" s="288" t="s">
        <v>1</v>
      </c>
      <c r="B4" s="288" t="s">
        <v>2</v>
      </c>
      <c r="C4" s="281" t="s">
        <v>193</v>
      </c>
      <c r="D4" s="281" t="s">
        <v>194</v>
      </c>
      <c r="E4" s="281" t="s">
        <v>151</v>
      </c>
      <c r="F4" s="281" t="s">
        <v>195</v>
      </c>
      <c r="G4" s="281" t="s">
        <v>196</v>
      </c>
      <c r="H4" s="281" t="s">
        <v>150</v>
      </c>
      <c r="I4" s="284" t="s">
        <v>6</v>
      </c>
      <c r="J4" s="295" t="s">
        <v>7</v>
      </c>
      <c r="K4" s="296"/>
      <c r="L4" s="296"/>
      <c r="M4" s="296"/>
      <c r="N4" s="296"/>
      <c r="O4" s="297"/>
      <c r="P4" s="302" t="s">
        <v>158</v>
      </c>
      <c r="Q4" s="303"/>
      <c r="R4" s="140"/>
      <c r="S4" s="289" t="s">
        <v>12</v>
      </c>
    </row>
    <row r="5" spans="1:25" s="5" customFormat="1" ht="15.6" customHeight="1" x14ac:dyDescent="0.2">
      <c r="A5" s="288"/>
      <c r="B5" s="288"/>
      <c r="C5" s="282"/>
      <c r="D5" s="282"/>
      <c r="E5" s="282"/>
      <c r="F5" s="282"/>
      <c r="G5" s="282"/>
      <c r="H5" s="282"/>
      <c r="I5" s="284"/>
      <c r="J5" s="298"/>
      <c r="K5" s="299"/>
      <c r="L5" s="299"/>
      <c r="M5" s="299"/>
      <c r="N5" s="299"/>
      <c r="O5" s="300"/>
      <c r="P5" s="304"/>
      <c r="Q5" s="305"/>
      <c r="R5" s="140"/>
      <c r="S5" s="290"/>
    </row>
    <row r="6" spans="1:25" s="5" customFormat="1" ht="51" customHeight="1" x14ac:dyDescent="0.2">
      <c r="A6" s="288"/>
      <c r="B6" s="288"/>
      <c r="C6" s="282"/>
      <c r="D6" s="282"/>
      <c r="E6" s="282"/>
      <c r="F6" s="282"/>
      <c r="G6" s="282"/>
      <c r="H6" s="282"/>
      <c r="I6" s="284"/>
      <c r="J6" s="292" t="s">
        <v>157</v>
      </c>
      <c r="K6" s="292" t="s">
        <v>155</v>
      </c>
      <c r="L6" s="284" t="s">
        <v>154</v>
      </c>
      <c r="M6" s="292" t="s">
        <v>156</v>
      </c>
      <c r="N6" s="284" t="s">
        <v>152</v>
      </c>
      <c r="O6" s="292" t="s">
        <v>153</v>
      </c>
      <c r="P6" s="288" t="s">
        <v>159</v>
      </c>
      <c r="Q6" s="288" t="s">
        <v>160</v>
      </c>
      <c r="R6" s="284"/>
      <c r="S6" s="290"/>
    </row>
    <row r="7" spans="1:25" s="5" customFormat="1" ht="27.6" customHeight="1" x14ac:dyDescent="0.2">
      <c r="A7" s="288"/>
      <c r="B7" s="288"/>
      <c r="C7" s="282"/>
      <c r="D7" s="282"/>
      <c r="E7" s="282"/>
      <c r="F7" s="282"/>
      <c r="G7" s="282"/>
      <c r="H7" s="282"/>
      <c r="I7" s="284"/>
      <c r="J7" s="293"/>
      <c r="K7" s="293"/>
      <c r="L7" s="284"/>
      <c r="M7" s="293"/>
      <c r="N7" s="284"/>
      <c r="O7" s="293"/>
      <c r="P7" s="288"/>
      <c r="Q7" s="288"/>
      <c r="R7" s="284"/>
      <c r="S7" s="290"/>
    </row>
    <row r="8" spans="1:25" s="5" customFormat="1" ht="72.599999999999994" customHeight="1" x14ac:dyDescent="0.2">
      <c r="A8" s="288"/>
      <c r="B8" s="288"/>
      <c r="C8" s="283"/>
      <c r="D8" s="283"/>
      <c r="E8" s="283"/>
      <c r="F8" s="283"/>
      <c r="G8" s="283"/>
      <c r="H8" s="283"/>
      <c r="I8" s="284"/>
      <c r="J8" s="294"/>
      <c r="K8" s="294"/>
      <c r="L8" s="284"/>
      <c r="M8" s="294"/>
      <c r="N8" s="284"/>
      <c r="O8" s="294"/>
      <c r="P8" s="288"/>
      <c r="Q8" s="288"/>
      <c r="R8" s="284"/>
      <c r="S8" s="291"/>
    </row>
    <row r="9" spans="1:25" s="17" customFormat="1" ht="16.5" x14ac:dyDescent="0.25">
      <c r="A9" s="10"/>
      <c r="B9" s="11" t="s">
        <v>26</v>
      </c>
      <c r="C9" s="12"/>
      <c r="D9" s="12"/>
      <c r="E9" s="12"/>
      <c r="F9" s="12"/>
      <c r="G9" s="12"/>
      <c r="H9" s="72"/>
      <c r="I9" s="84"/>
      <c r="J9" s="84"/>
      <c r="K9" s="84"/>
      <c r="L9" s="84"/>
      <c r="M9" s="84"/>
      <c r="N9" s="84"/>
      <c r="O9" s="84"/>
      <c r="P9" s="81"/>
      <c r="Q9" s="81">
        <v>135050</v>
      </c>
      <c r="R9" s="81"/>
      <c r="S9" s="14"/>
      <c r="T9" s="15"/>
      <c r="U9" s="16"/>
      <c r="V9" s="79"/>
    </row>
    <row r="10" spans="1:25" s="17" customFormat="1" ht="25.5" x14ac:dyDescent="0.25">
      <c r="A10" s="10" t="s">
        <v>139</v>
      </c>
      <c r="B10" s="11" t="s">
        <v>161</v>
      </c>
      <c r="C10" s="12"/>
      <c r="D10" s="12"/>
      <c r="E10" s="12"/>
      <c r="F10" s="12"/>
      <c r="G10" s="12"/>
      <c r="H10" s="72"/>
      <c r="I10" s="84"/>
      <c r="J10" s="84"/>
      <c r="K10" s="84"/>
      <c r="L10" s="84"/>
      <c r="M10" s="84"/>
      <c r="N10" s="84"/>
      <c r="O10" s="84"/>
      <c r="P10" s="81"/>
      <c r="Q10" s="81"/>
      <c r="R10" s="81"/>
      <c r="S10" s="14"/>
      <c r="T10" s="15"/>
      <c r="U10" s="16"/>
    </row>
    <row r="11" spans="1:25" s="52" customFormat="1" ht="38.25" hidden="1" outlineLevel="1" x14ac:dyDescent="0.25">
      <c r="A11" s="24">
        <v>1</v>
      </c>
      <c r="B11" s="105" t="s">
        <v>142</v>
      </c>
      <c r="C11" s="27"/>
      <c r="D11" s="27"/>
      <c r="E11" s="27"/>
      <c r="F11" s="27"/>
      <c r="G11" s="27"/>
      <c r="H11" s="102"/>
      <c r="I11" s="85"/>
      <c r="J11" s="85"/>
      <c r="K11" s="85"/>
      <c r="L11" s="85"/>
      <c r="M11" s="85"/>
      <c r="N11" s="85"/>
      <c r="O11" s="85"/>
      <c r="P11" s="86"/>
      <c r="Q11" s="86"/>
      <c r="R11" s="86"/>
      <c r="S11" s="30"/>
      <c r="T11" s="103"/>
      <c r="U11" s="108"/>
    </row>
    <row r="12" spans="1:25" s="52" customFormat="1" ht="63.75" hidden="1" outlineLevel="1" x14ac:dyDescent="0.25">
      <c r="A12" s="24">
        <v>2</v>
      </c>
      <c r="B12" s="106" t="s">
        <v>143</v>
      </c>
      <c r="C12" s="27"/>
      <c r="D12" s="27"/>
      <c r="E12" s="27"/>
      <c r="F12" s="27"/>
      <c r="G12" s="27"/>
      <c r="H12" s="102"/>
      <c r="I12" s="85"/>
      <c r="J12" s="85"/>
      <c r="K12" s="85"/>
      <c r="L12" s="85"/>
      <c r="M12" s="85"/>
      <c r="N12" s="85"/>
      <c r="O12" s="85"/>
      <c r="P12" s="86"/>
      <c r="Q12" s="86"/>
      <c r="R12" s="86"/>
      <c r="S12" s="30"/>
      <c r="T12" s="103"/>
      <c r="U12" s="104"/>
      <c r="Y12" s="107"/>
    </row>
    <row r="13" spans="1:25" s="52" customFormat="1" ht="25.5" hidden="1" outlineLevel="1" x14ac:dyDescent="0.25">
      <c r="A13" s="24">
        <v>3</v>
      </c>
      <c r="B13" s="106" t="s">
        <v>148</v>
      </c>
      <c r="C13" s="27"/>
      <c r="D13" s="27"/>
      <c r="E13" s="27"/>
      <c r="F13" s="27"/>
      <c r="G13" s="27"/>
      <c r="H13" s="102"/>
      <c r="I13" s="85"/>
      <c r="J13" s="85"/>
      <c r="K13" s="85"/>
      <c r="L13" s="85"/>
      <c r="M13" s="85"/>
      <c r="N13" s="85"/>
      <c r="O13" s="85"/>
      <c r="P13" s="86"/>
      <c r="Q13" s="86"/>
      <c r="R13" s="86"/>
      <c r="S13" s="30"/>
      <c r="T13" s="103"/>
      <c r="U13" s="104"/>
      <c r="Y13" s="107"/>
    </row>
    <row r="14" spans="1:25" s="52" customFormat="1" ht="84" hidden="1" customHeight="1" outlineLevel="1" x14ac:dyDescent="0.25">
      <c r="A14" s="24">
        <v>4</v>
      </c>
      <c r="B14" s="106" t="s">
        <v>146</v>
      </c>
      <c r="C14" s="27"/>
      <c r="D14" s="27"/>
      <c r="E14" s="27"/>
      <c r="F14" s="27"/>
      <c r="G14" s="27"/>
      <c r="H14" s="102"/>
      <c r="I14" s="85"/>
      <c r="J14" s="85"/>
      <c r="K14" s="85"/>
      <c r="L14" s="85"/>
      <c r="M14" s="85"/>
      <c r="N14" s="85"/>
      <c r="O14" s="85"/>
      <c r="P14" s="86"/>
      <c r="Q14" s="86"/>
      <c r="R14" s="86"/>
      <c r="S14" s="30"/>
      <c r="T14" s="103"/>
      <c r="U14" s="104"/>
    </row>
    <row r="15" spans="1:25" s="52" customFormat="1" ht="72" hidden="1" customHeight="1" outlineLevel="1" x14ac:dyDescent="0.25">
      <c r="A15" s="24">
        <v>5</v>
      </c>
      <c r="B15" s="106" t="s">
        <v>144</v>
      </c>
      <c r="C15" s="27"/>
      <c r="D15" s="27"/>
      <c r="E15" s="27"/>
      <c r="F15" s="27"/>
      <c r="G15" s="27"/>
      <c r="H15" s="102"/>
      <c r="I15" s="85"/>
      <c r="J15" s="85"/>
      <c r="K15" s="85"/>
      <c r="L15" s="85"/>
      <c r="M15" s="85"/>
      <c r="N15" s="85"/>
      <c r="O15" s="85"/>
      <c r="P15" s="86"/>
      <c r="Q15" s="86"/>
      <c r="R15" s="86"/>
      <c r="S15" s="30"/>
      <c r="T15" s="103"/>
      <c r="U15" s="104"/>
    </row>
    <row r="16" spans="1:25" s="52" customFormat="1" ht="38.25" hidden="1" outlineLevel="1" x14ac:dyDescent="0.25">
      <c r="A16" s="24">
        <v>6</v>
      </c>
      <c r="B16" s="106" t="s">
        <v>145</v>
      </c>
      <c r="C16" s="27"/>
      <c r="D16" s="27"/>
      <c r="E16" s="27"/>
      <c r="F16" s="27"/>
      <c r="G16" s="27"/>
      <c r="H16" s="102"/>
      <c r="I16" s="85"/>
      <c r="J16" s="85"/>
      <c r="K16" s="85"/>
      <c r="L16" s="85"/>
      <c r="M16" s="85"/>
      <c r="N16" s="85"/>
      <c r="O16" s="85"/>
      <c r="P16" s="86"/>
      <c r="Q16" s="86"/>
      <c r="R16" s="86"/>
      <c r="S16" s="30"/>
      <c r="T16" s="103"/>
      <c r="U16" s="104"/>
    </row>
    <row r="17" spans="1:22" s="52" customFormat="1" ht="38.25" hidden="1" outlineLevel="1" x14ac:dyDescent="0.25">
      <c r="A17" s="24">
        <v>7</v>
      </c>
      <c r="B17" s="106" t="s">
        <v>149</v>
      </c>
      <c r="C17" s="27"/>
      <c r="D17" s="27"/>
      <c r="E17" s="27"/>
      <c r="F17" s="27"/>
      <c r="G17" s="27"/>
      <c r="H17" s="102"/>
      <c r="I17" s="85"/>
      <c r="J17" s="85"/>
      <c r="K17" s="85"/>
      <c r="L17" s="85"/>
      <c r="M17" s="85"/>
      <c r="N17" s="85"/>
      <c r="O17" s="85"/>
      <c r="P17" s="86"/>
      <c r="Q17" s="86"/>
      <c r="R17" s="86"/>
      <c r="S17" s="30"/>
      <c r="T17" s="103"/>
      <c r="U17" s="104"/>
    </row>
    <row r="18" spans="1:22" s="52" customFormat="1" ht="25.5" hidden="1" outlineLevel="1" x14ac:dyDescent="0.25">
      <c r="A18" s="24">
        <v>8</v>
      </c>
      <c r="B18" s="106" t="s">
        <v>147</v>
      </c>
      <c r="C18" s="27"/>
      <c r="D18" s="27"/>
      <c r="E18" s="27"/>
      <c r="F18" s="27"/>
      <c r="G18" s="27"/>
      <c r="H18" s="102"/>
      <c r="I18" s="85"/>
      <c r="J18" s="85"/>
      <c r="K18" s="85"/>
      <c r="L18" s="85"/>
      <c r="M18" s="85"/>
      <c r="N18" s="85"/>
      <c r="O18" s="85"/>
      <c r="P18" s="86"/>
      <c r="Q18" s="86"/>
      <c r="R18" s="86"/>
      <c r="S18" s="30"/>
      <c r="T18" s="103"/>
      <c r="U18" s="104"/>
    </row>
    <row r="19" spans="1:22" s="17" customFormat="1" ht="16.5" collapsed="1" x14ac:dyDescent="0.25">
      <c r="A19" s="10" t="s">
        <v>140</v>
      </c>
      <c r="B19" s="11" t="s">
        <v>141</v>
      </c>
      <c r="C19" s="12">
        <v>1</v>
      </c>
      <c r="D19" s="12">
        <v>4</v>
      </c>
      <c r="E19" s="12">
        <v>37</v>
      </c>
      <c r="F19" s="12">
        <v>16</v>
      </c>
      <c r="G19" s="12">
        <v>6</v>
      </c>
      <c r="H19" s="12">
        <v>2</v>
      </c>
      <c r="I19" s="109">
        <f>I20+I24+I31+I35+I37+I41+I45+I52+I68</f>
        <v>125</v>
      </c>
      <c r="J19" s="109">
        <f t="shared" ref="J19:O19" si="0">J20+J24+J31+J35+J37+J41+J45+J52+J68</f>
        <v>5</v>
      </c>
      <c r="K19" s="109">
        <f t="shared" si="0"/>
        <v>12</v>
      </c>
      <c r="L19" s="109">
        <f t="shared" si="0"/>
        <v>35</v>
      </c>
      <c r="M19" s="109">
        <f t="shared" si="0"/>
        <v>10</v>
      </c>
      <c r="N19" s="109">
        <f t="shared" si="0"/>
        <v>3</v>
      </c>
      <c r="O19" s="109">
        <f t="shared" si="0"/>
        <v>60</v>
      </c>
      <c r="P19" s="109">
        <f>Q19/I19</f>
        <v>1080.4000000000001</v>
      </c>
      <c r="Q19" s="109">
        <f>Q9-Q10</f>
        <v>135050</v>
      </c>
      <c r="R19" s="109"/>
      <c r="S19" s="14"/>
      <c r="T19" s="15"/>
      <c r="U19" s="101"/>
    </row>
    <row r="20" spans="1:22" s="23" customFormat="1" ht="16.5" x14ac:dyDescent="0.25">
      <c r="A20" s="24" t="s">
        <v>27</v>
      </c>
      <c r="B20" s="100" t="s">
        <v>28</v>
      </c>
      <c r="C20" s="27">
        <f>SUBTOTAL(3,C21:C23)</f>
        <v>0</v>
      </c>
      <c r="D20" s="27">
        <f>SUBTOTAL(3,D21:D23)</f>
        <v>0</v>
      </c>
      <c r="E20" s="27"/>
      <c r="F20" s="27">
        <v>1</v>
      </c>
      <c r="G20" s="27"/>
      <c r="H20" s="86"/>
      <c r="I20" s="85">
        <f>SUM(J20:O20)</f>
        <v>3</v>
      </c>
      <c r="J20" s="85">
        <f t="shared" ref="J20:O20" si="1">SUM(J21:J23)</f>
        <v>0</v>
      </c>
      <c r="K20" s="85">
        <f t="shared" si="1"/>
        <v>0</v>
      </c>
      <c r="L20" s="85">
        <f t="shared" si="1"/>
        <v>3</v>
      </c>
      <c r="M20" s="85">
        <f t="shared" si="1"/>
        <v>0</v>
      </c>
      <c r="N20" s="85">
        <f t="shared" si="1"/>
        <v>0</v>
      </c>
      <c r="O20" s="85">
        <f t="shared" si="1"/>
        <v>0</v>
      </c>
      <c r="P20" s="85"/>
      <c r="Q20" s="86">
        <f>P19*I20</f>
        <v>3241.2000000000003</v>
      </c>
      <c r="R20" s="85"/>
      <c r="S20" s="30"/>
      <c r="T20" s="15"/>
      <c r="V20" s="80"/>
    </row>
    <row r="21" spans="1:22" s="23" customFormat="1" ht="16.5" outlineLevel="1" x14ac:dyDescent="0.25">
      <c r="A21" s="24">
        <v>1</v>
      </c>
      <c r="B21" s="25" t="s">
        <v>29</v>
      </c>
      <c r="C21" s="26"/>
      <c r="D21" s="26"/>
      <c r="E21" s="26" t="s">
        <v>30</v>
      </c>
      <c r="F21" s="26"/>
      <c r="G21" s="26"/>
      <c r="H21" s="27"/>
      <c r="I21" s="85">
        <f>SUM(J21:O21)</f>
        <v>1</v>
      </c>
      <c r="J21" s="85"/>
      <c r="K21" s="85"/>
      <c r="L21" s="85">
        <v>1</v>
      </c>
      <c r="M21" s="85"/>
      <c r="N21" s="85"/>
      <c r="O21" s="85"/>
      <c r="P21" s="88"/>
      <c r="Q21" s="88"/>
      <c r="R21" s="87"/>
      <c r="S21" s="32"/>
      <c r="T21" s="15"/>
    </row>
    <row r="22" spans="1:22" s="23" customFormat="1" ht="16.5" outlineLevel="1" x14ac:dyDescent="0.25">
      <c r="A22" s="24">
        <v>2</v>
      </c>
      <c r="B22" s="25" t="s">
        <v>31</v>
      </c>
      <c r="C22" s="26"/>
      <c r="D22" s="26"/>
      <c r="E22" s="26" t="s">
        <v>30</v>
      </c>
      <c r="F22" s="26"/>
      <c r="G22" s="26"/>
      <c r="H22" s="27"/>
      <c r="I22" s="85"/>
      <c r="J22" s="85"/>
      <c r="K22" s="85"/>
      <c r="L22" s="85">
        <v>1</v>
      </c>
      <c r="M22" s="85"/>
      <c r="N22" s="85"/>
      <c r="O22" s="85"/>
      <c r="P22" s="88"/>
      <c r="Q22" s="88"/>
      <c r="R22" s="87"/>
      <c r="S22" s="31"/>
      <c r="T22" s="15"/>
    </row>
    <row r="23" spans="1:22" s="23" customFormat="1" ht="16.5" outlineLevel="1" x14ac:dyDescent="0.25">
      <c r="A23" s="24">
        <v>3</v>
      </c>
      <c r="B23" s="25" t="s">
        <v>33</v>
      </c>
      <c r="C23" s="26"/>
      <c r="D23" s="26"/>
      <c r="E23" s="26" t="s">
        <v>30</v>
      </c>
      <c r="F23" s="26"/>
      <c r="G23" s="26"/>
      <c r="H23" s="27"/>
      <c r="I23" s="85"/>
      <c r="J23" s="85"/>
      <c r="K23" s="85"/>
      <c r="L23" s="85">
        <v>1</v>
      </c>
      <c r="M23" s="85"/>
      <c r="N23" s="85"/>
      <c r="O23" s="85"/>
      <c r="P23" s="88"/>
      <c r="Q23" s="88"/>
      <c r="R23" s="87"/>
      <c r="S23" s="30"/>
      <c r="T23" s="15"/>
    </row>
    <row r="24" spans="1:22" s="23" customFormat="1" ht="16.5" x14ac:dyDescent="0.25">
      <c r="A24" s="24" t="s">
        <v>41</v>
      </c>
      <c r="B24" s="100" t="s">
        <v>42</v>
      </c>
      <c r="C24" s="27"/>
      <c r="D24" s="27">
        <v>1</v>
      </c>
      <c r="E24" s="27"/>
      <c r="F24" s="27">
        <v>1</v>
      </c>
      <c r="G24" s="27">
        <v>2</v>
      </c>
      <c r="H24" s="86" t="s">
        <v>30</v>
      </c>
      <c r="I24" s="85">
        <f>SUM(J24:O24)</f>
        <v>29</v>
      </c>
      <c r="J24" s="85">
        <f>SUM(J25:J30)</f>
        <v>0</v>
      </c>
      <c r="K24" s="85">
        <f>SUM(K25:K30)</f>
        <v>3</v>
      </c>
      <c r="L24" s="85">
        <f>SUM(L25:L30)</f>
        <v>5</v>
      </c>
      <c r="M24" s="85">
        <f>SUM(M25:M30)</f>
        <v>0</v>
      </c>
      <c r="N24" s="85">
        <f>SUM(N25:N30)</f>
        <v>1</v>
      </c>
      <c r="O24" s="85">
        <v>20</v>
      </c>
      <c r="P24" s="85"/>
      <c r="Q24" s="86">
        <f>P19*I24</f>
        <v>31331.600000000002</v>
      </c>
      <c r="R24" s="85"/>
      <c r="S24" s="85"/>
      <c r="T24" s="15"/>
    </row>
    <row r="25" spans="1:22" s="39" customFormat="1" ht="16.5" outlineLevel="1" x14ac:dyDescent="0.25">
      <c r="A25" s="34">
        <v>1</v>
      </c>
      <c r="B25" s="35" t="s">
        <v>43</v>
      </c>
      <c r="C25" s="36"/>
      <c r="D25" s="36"/>
      <c r="E25" s="36" t="s">
        <v>30</v>
      </c>
      <c r="F25" s="36"/>
      <c r="G25" s="36" t="s">
        <v>30</v>
      </c>
      <c r="H25" s="89"/>
      <c r="I25" s="85">
        <f t="shared" ref="I25:I30" si="2">SUM(J25:O25)</f>
        <v>2</v>
      </c>
      <c r="J25" s="90"/>
      <c r="K25" s="90"/>
      <c r="L25" s="90">
        <v>1</v>
      </c>
      <c r="M25" s="90"/>
      <c r="N25" s="90">
        <v>1</v>
      </c>
      <c r="O25" s="90"/>
      <c r="P25" s="92"/>
      <c r="Q25" s="92"/>
      <c r="R25" s="91"/>
      <c r="S25" s="38"/>
      <c r="T25" s="40"/>
    </row>
    <row r="26" spans="1:22" s="39" customFormat="1" ht="16.5" outlineLevel="1" x14ac:dyDescent="0.25">
      <c r="A26" s="34">
        <v>2</v>
      </c>
      <c r="B26" s="35" t="s">
        <v>44</v>
      </c>
      <c r="C26" s="36"/>
      <c r="D26" s="36"/>
      <c r="E26" s="36" t="s">
        <v>30</v>
      </c>
      <c r="F26" s="36"/>
      <c r="G26" s="36"/>
      <c r="H26" s="89"/>
      <c r="I26" s="85">
        <f t="shared" si="2"/>
        <v>1</v>
      </c>
      <c r="J26" s="90"/>
      <c r="K26" s="90"/>
      <c r="L26" s="90">
        <v>1</v>
      </c>
      <c r="M26" s="90"/>
      <c r="N26" s="90"/>
      <c r="O26" s="90"/>
      <c r="P26" s="92"/>
      <c r="Q26" s="92"/>
      <c r="R26" s="91"/>
      <c r="S26" s="38"/>
      <c r="T26" s="40"/>
    </row>
    <row r="27" spans="1:22" s="39" customFormat="1" ht="16.5" outlineLevel="1" x14ac:dyDescent="0.25">
      <c r="A27" s="34">
        <v>3</v>
      </c>
      <c r="B27" s="35" t="s">
        <v>45</v>
      </c>
      <c r="C27" s="36"/>
      <c r="D27" s="36"/>
      <c r="E27" s="36" t="s">
        <v>30</v>
      </c>
      <c r="F27" s="36"/>
      <c r="G27" s="36"/>
      <c r="H27" s="89"/>
      <c r="I27" s="85">
        <f t="shared" si="2"/>
        <v>1</v>
      </c>
      <c r="J27" s="90"/>
      <c r="K27" s="90"/>
      <c r="L27" s="90">
        <v>1</v>
      </c>
      <c r="M27" s="90"/>
      <c r="N27" s="90"/>
      <c r="O27" s="90"/>
      <c r="P27" s="92"/>
      <c r="Q27" s="92"/>
      <c r="R27" s="91"/>
      <c r="S27" s="38"/>
      <c r="T27" s="40"/>
    </row>
    <row r="28" spans="1:22" s="39" customFormat="1" ht="16.5" outlineLevel="1" x14ac:dyDescent="0.25">
      <c r="A28" s="34">
        <v>4</v>
      </c>
      <c r="B28" s="35" t="s">
        <v>46</v>
      </c>
      <c r="C28" s="36"/>
      <c r="D28" s="36" t="s">
        <v>30</v>
      </c>
      <c r="E28" s="36"/>
      <c r="F28" s="36"/>
      <c r="G28" s="36"/>
      <c r="H28" s="43"/>
      <c r="I28" s="85">
        <f t="shared" si="2"/>
        <v>3</v>
      </c>
      <c r="J28" s="90"/>
      <c r="K28" s="90">
        <v>3</v>
      </c>
      <c r="L28" s="90"/>
      <c r="M28" s="90"/>
      <c r="N28" s="90"/>
      <c r="O28" s="90"/>
      <c r="P28" s="92"/>
      <c r="Q28" s="92"/>
      <c r="R28" s="91"/>
      <c r="S28" s="38"/>
      <c r="T28" s="40"/>
    </row>
    <row r="29" spans="1:22" s="39" customFormat="1" ht="16.5" outlineLevel="1" x14ac:dyDescent="0.25">
      <c r="A29" s="34">
        <v>5</v>
      </c>
      <c r="B29" s="35" t="s">
        <v>51</v>
      </c>
      <c r="C29" s="36"/>
      <c r="D29" s="36"/>
      <c r="E29" s="36" t="s">
        <v>30</v>
      </c>
      <c r="F29" s="36"/>
      <c r="G29" s="36"/>
      <c r="H29" s="43"/>
      <c r="I29" s="85">
        <f t="shared" si="2"/>
        <v>1</v>
      </c>
      <c r="J29" s="90"/>
      <c r="K29" s="90"/>
      <c r="L29" s="90">
        <v>1</v>
      </c>
      <c r="M29" s="90"/>
      <c r="N29" s="90"/>
      <c r="O29" s="90"/>
      <c r="P29" s="92"/>
      <c r="Q29" s="92"/>
      <c r="R29" s="91"/>
      <c r="S29" s="38"/>
      <c r="T29" s="40"/>
    </row>
    <row r="30" spans="1:22" s="39" customFormat="1" ht="16.5" outlineLevel="1" x14ac:dyDescent="0.25">
      <c r="A30" s="34">
        <v>6</v>
      </c>
      <c r="B30" s="41" t="s">
        <v>49</v>
      </c>
      <c r="C30" s="36"/>
      <c r="D30" s="36"/>
      <c r="E30" s="36" t="s">
        <v>30</v>
      </c>
      <c r="F30" s="36"/>
      <c r="G30" s="36"/>
      <c r="H30" s="43"/>
      <c r="I30" s="85">
        <f t="shared" si="2"/>
        <v>1</v>
      </c>
      <c r="J30" s="90"/>
      <c r="K30" s="90"/>
      <c r="L30" s="90">
        <v>1</v>
      </c>
      <c r="M30" s="90"/>
      <c r="N30" s="90"/>
      <c r="O30" s="90"/>
      <c r="P30" s="92"/>
      <c r="Q30" s="92"/>
      <c r="R30" s="91"/>
      <c r="S30" s="38"/>
      <c r="T30" s="40"/>
    </row>
    <row r="31" spans="1:22" s="23" customFormat="1" ht="16.5" x14ac:dyDescent="0.25">
      <c r="A31" s="24" t="s">
        <v>52</v>
      </c>
      <c r="B31" s="100" t="s">
        <v>53</v>
      </c>
      <c r="C31" s="27">
        <f>SUBTOTAL(3,C32:C34)</f>
        <v>0</v>
      </c>
      <c r="D31" s="27">
        <f>SUBTOTAL(3,D32:D34)</f>
        <v>0</v>
      </c>
      <c r="E31" s="27"/>
      <c r="F31" s="27">
        <v>2</v>
      </c>
      <c r="G31" s="27">
        <v>1</v>
      </c>
      <c r="H31" s="86">
        <f>SUM(H32:H34)/8</f>
        <v>0</v>
      </c>
      <c r="I31" s="85">
        <f t="shared" ref="I31:O31" si="3">SUM(I32:I34)</f>
        <v>5</v>
      </c>
      <c r="J31" s="85">
        <f t="shared" si="3"/>
        <v>0</v>
      </c>
      <c r="K31" s="85">
        <f t="shared" si="3"/>
        <v>0</v>
      </c>
      <c r="L31" s="85">
        <f t="shared" si="3"/>
        <v>3</v>
      </c>
      <c r="M31" s="85">
        <f t="shared" si="3"/>
        <v>2</v>
      </c>
      <c r="N31" s="85">
        <f t="shared" si="3"/>
        <v>0</v>
      </c>
      <c r="O31" s="85">
        <f t="shared" si="3"/>
        <v>0</v>
      </c>
      <c r="P31" s="86"/>
      <c r="Q31" s="86">
        <f>P19*I31</f>
        <v>5402</v>
      </c>
      <c r="R31" s="86"/>
      <c r="S31" s="32"/>
      <c r="T31" s="15"/>
      <c r="U31" s="80"/>
    </row>
    <row r="32" spans="1:22" s="39" customFormat="1" ht="16.5" outlineLevel="1" x14ac:dyDescent="0.25">
      <c r="A32" s="34">
        <v>1</v>
      </c>
      <c r="B32" s="35" t="s">
        <v>54</v>
      </c>
      <c r="C32" s="36"/>
      <c r="D32" s="36"/>
      <c r="E32" s="36" t="s">
        <v>30</v>
      </c>
      <c r="F32" s="36" t="s">
        <v>30</v>
      </c>
      <c r="G32" s="36"/>
      <c r="H32" s="43"/>
      <c r="I32" s="90">
        <f>SUM(J32:O32)</f>
        <v>2</v>
      </c>
      <c r="J32" s="90"/>
      <c r="K32" s="90"/>
      <c r="L32" s="90">
        <v>1</v>
      </c>
      <c r="M32" s="90">
        <v>1</v>
      </c>
      <c r="N32" s="90"/>
      <c r="O32" s="90"/>
      <c r="P32" s="92"/>
      <c r="Q32" s="92"/>
      <c r="R32" s="91"/>
      <c r="S32" s="38"/>
      <c r="T32" s="40"/>
    </row>
    <row r="33" spans="1:20" s="39" customFormat="1" ht="16.5" outlineLevel="1" x14ac:dyDescent="0.25">
      <c r="A33" s="34">
        <v>2</v>
      </c>
      <c r="B33" s="35" t="s">
        <v>55</v>
      </c>
      <c r="C33" s="36"/>
      <c r="D33" s="36"/>
      <c r="E33" s="36" t="s">
        <v>30</v>
      </c>
      <c r="F33" s="36"/>
      <c r="G33" s="36"/>
      <c r="H33" s="43"/>
      <c r="I33" s="90">
        <f>SUM(J33:O33)</f>
        <v>1</v>
      </c>
      <c r="J33" s="90"/>
      <c r="K33" s="90"/>
      <c r="L33" s="90">
        <v>1</v>
      </c>
      <c r="M33" s="90"/>
      <c r="N33" s="90"/>
      <c r="O33" s="90"/>
      <c r="P33" s="92"/>
      <c r="Q33" s="92"/>
      <c r="R33" s="91"/>
      <c r="S33" s="38"/>
      <c r="T33" s="40"/>
    </row>
    <row r="34" spans="1:20" s="39" customFormat="1" ht="16.5" outlineLevel="1" x14ac:dyDescent="0.25">
      <c r="A34" s="34">
        <v>3</v>
      </c>
      <c r="B34" s="35" t="s">
        <v>60</v>
      </c>
      <c r="C34" s="36"/>
      <c r="D34" s="36"/>
      <c r="E34" s="36" t="s">
        <v>30</v>
      </c>
      <c r="F34" s="36" t="s">
        <v>30</v>
      </c>
      <c r="G34" s="36"/>
      <c r="H34" s="43"/>
      <c r="I34" s="90">
        <f>SUM(J34:O34)</f>
        <v>2</v>
      </c>
      <c r="J34" s="90"/>
      <c r="K34" s="90"/>
      <c r="L34" s="90">
        <v>1</v>
      </c>
      <c r="M34" s="90">
        <v>1</v>
      </c>
      <c r="N34" s="90"/>
      <c r="O34" s="90"/>
      <c r="P34" s="92"/>
      <c r="Q34" s="92"/>
      <c r="R34" s="91"/>
      <c r="S34" s="38"/>
      <c r="T34" s="40"/>
    </row>
    <row r="35" spans="1:20" s="23" customFormat="1" ht="16.5" x14ac:dyDescent="0.25">
      <c r="A35" s="24" t="s">
        <v>62</v>
      </c>
      <c r="B35" s="100" t="s">
        <v>63</v>
      </c>
      <c r="C35" s="27">
        <f>SUBTOTAL(3, C36:C36)</f>
        <v>0</v>
      </c>
      <c r="D35" s="27">
        <f>SUBTOTAL(3,D36:D36)</f>
        <v>0</v>
      </c>
      <c r="E35" s="27"/>
      <c r="F35" s="27">
        <v>1</v>
      </c>
      <c r="G35" s="27"/>
      <c r="H35" s="86" t="s">
        <v>30</v>
      </c>
      <c r="I35" s="85">
        <f t="shared" ref="I35:O35" si="4">SUM(I36:I36)</f>
        <v>1</v>
      </c>
      <c r="J35" s="85">
        <f t="shared" si="4"/>
        <v>0</v>
      </c>
      <c r="K35" s="85">
        <f t="shared" si="4"/>
        <v>0</v>
      </c>
      <c r="L35" s="85">
        <f t="shared" si="4"/>
        <v>1</v>
      </c>
      <c r="M35" s="85">
        <f t="shared" si="4"/>
        <v>0</v>
      </c>
      <c r="N35" s="85">
        <f t="shared" si="4"/>
        <v>0</v>
      </c>
      <c r="O35" s="85">
        <f t="shared" si="4"/>
        <v>0</v>
      </c>
      <c r="P35" s="86"/>
      <c r="Q35" s="86">
        <f>P19*I35</f>
        <v>1080.4000000000001</v>
      </c>
      <c r="R35" s="86"/>
      <c r="S35" s="32"/>
      <c r="T35" s="15"/>
    </row>
    <row r="36" spans="1:20" s="23" customFormat="1" ht="16.5" outlineLevel="1" x14ac:dyDescent="0.25">
      <c r="A36" s="45">
        <v>1</v>
      </c>
      <c r="B36" s="46" t="s">
        <v>65</v>
      </c>
      <c r="C36" s="47"/>
      <c r="D36" s="47"/>
      <c r="E36" s="47" t="s">
        <v>30</v>
      </c>
      <c r="F36" s="47"/>
      <c r="G36" s="47"/>
      <c r="H36" s="93"/>
      <c r="I36" s="94">
        <f>SUM(J36:O36)</f>
        <v>1</v>
      </c>
      <c r="J36" s="94"/>
      <c r="K36" s="94"/>
      <c r="L36" s="94">
        <v>1</v>
      </c>
      <c r="M36" s="94"/>
      <c r="N36" s="94"/>
      <c r="O36" s="94"/>
      <c r="P36" s="95"/>
      <c r="Q36" s="95"/>
      <c r="R36" s="87"/>
      <c r="S36" s="32"/>
      <c r="T36" s="15"/>
    </row>
    <row r="37" spans="1:20" s="23" customFormat="1" ht="16.5" x14ac:dyDescent="0.25">
      <c r="A37" s="24" t="s">
        <v>67</v>
      </c>
      <c r="B37" s="100" t="s">
        <v>68</v>
      </c>
      <c r="C37" s="27">
        <f>SUBTOTAL(3,C38:C40)</f>
        <v>0</v>
      </c>
      <c r="D37" s="27">
        <f>SUBTOTAL(3,D38:D40)</f>
        <v>0</v>
      </c>
      <c r="E37" s="27"/>
      <c r="F37" s="27">
        <v>1</v>
      </c>
      <c r="G37" s="27"/>
      <c r="H37" s="86">
        <f>SUM(H38:H40)/9</f>
        <v>0</v>
      </c>
      <c r="I37" s="85">
        <f t="shared" ref="I37:O37" si="5">SUM(I38:I40)</f>
        <v>3</v>
      </c>
      <c r="J37" s="85">
        <f t="shared" si="5"/>
        <v>0</v>
      </c>
      <c r="K37" s="85">
        <f t="shared" si="5"/>
        <v>0</v>
      </c>
      <c r="L37" s="85">
        <f t="shared" si="5"/>
        <v>3</v>
      </c>
      <c r="M37" s="85">
        <f t="shared" si="5"/>
        <v>0</v>
      </c>
      <c r="N37" s="85">
        <f t="shared" si="5"/>
        <v>0</v>
      </c>
      <c r="O37" s="85">
        <f t="shared" si="5"/>
        <v>0</v>
      </c>
      <c r="P37" s="86"/>
      <c r="Q37" s="86">
        <f>P19*I37</f>
        <v>3241.2000000000003</v>
      </c>
      <c r="R37" s="86"/>
      <c r="S37" s="32"/>
      <c r="T37" s="15"/>
    </row>
    <row r="38" spans="1:20" s="23" customFormat="1" ht="16.5" outlineLevel="1" x14ac:dyDescent="0.25">
      <c r="A38" s="24">
        <v>1</v>
      </c>
      <c r="B38" s="25" t="s">
        <v>69</v>
      </c>
      <c r="C38" s="26"/>
      <c r="D38" s="26"/>
      <c r="E38" s="26" t="s">
        <v>30</v>
      </c>
      <c r="F38" s="26"/>
      <c r="G38" s="26"/>
      <c r="H38" s="27"/>
      <c r="I38" s="85">
        <f t="shared" ref="I38:I51" si="6">SUM(J38:O38)</f>
        <v>1</v>
      </c>
      <c r="J38" s="85"/>
      <c r="K38" s="85"/>
      <c r="L38" s="85">
        <v>1</v>
      </c>
      <c r="M38" s="85"/>
      <c r="N38" s="85"/>
      <c r="O38" s="85"/>
      <c r="P38" s="88"/>
      <c r="Q38" s="88"/>
      <c r="R38" s="87"/>
      <c r="S38" s="32"/>
      <c r="T38" s="15"/>
    </row>
    <row r="39" spans="1:20" s="23" customFormat="1" ht="16.5" outlineLevel="1" x14ac:dyDescent="0.25">
      <c r="A39" s="24">
        <v>2</v>
      </c>
      <c r="B39" s="25" t="s">
        <v>70</v>
      </c>
      <c r="C39" s="26"/>
      <c r="D39" s="26"/>
      <c r="E39" s="26" t="s">
        <v>30</v>
      </c>
      <c r="F39" s="26"/>
      <c r="G39" s="26"/>
      <c r="H39" s="27"/>
      <c r="I39" s="85">
        <f t="shared" si="6"/>
        <v>1</v>
      </c>
      <c r="J39" s="85"/>
      <c r="K39" s="85"/>
      <c r="L39" s="85">
        <v>1</v>
      </c>
      <c r="M39" s="85"/>
      <c r="N39" s="85"/>
      <c r="O39" s="85"/>
      <c r="P39" s="88"/>
      <c r="Q39" s="88"/>
      <c r="R39" s="87"/>
      <c r="S39" s="32"/>
      <c r="T39" s="15"/>
    </row>
    <row r="40" spans="1:20" s="23" customFormat="1" ht="16.5" outlineLevel="1" x14ac:dyDescent="0.25">
      <c r="A40" s="24">
        <v>3</v>
      </c>
      <c r="B40" s="25" t="s">
        <v>74</v>
      </c>
      <c r="C40" s="26"/>
      <c r="D40" s="26"/>
      <c r="E40" s="26" t="s">
        <v>30</v>
      </c>
      <c r="F40" s="26"/>
      <c r="G40" s="26"/>
      <c r="H40" s="27"/>
      <c r="I40" s="85">
        <f t="shared" si="6"/>
        <v>1</v>
      </c>
      <c r="J40" s="85"/>
      <c r="K40" s="85"/>
      <c r="L40" s="85">
        <v>1</v>
      </c>
      <c r="M40" s="85"/>
      <c r="N40" s="85"/>
      <c r="O40" s="85"/>
      <c r="P40" s="88"/>
      <c r="Q40" s="88"/>
      <c r="R40" s="87"/>
      <c r="S40" s="32"/>
      <c r="T40" s="15"/>
    </row>
    <row r="41" spans="1:20" s="23" customFormat="1" ht="16.5" x14ac:dyDescent="0.25">
      <c r="A41" s="24" t="s">
        <v>78</v>
      </c>
      <c r="B41" s="100" t="s">
        <v>79</v>
      </c>
      <c r="C41" s="27">
        <f>SUBTOTAL(3,C42:C44)</f>
        <v>0</v>
      </c>
      <c r="D41" s="27">
        <f>SUBTOTAL(3,D42:D44)</f>
        <v>0</v>
      </c>
      <c r="E41" s="27"/>
      <c r="F41" s="27">
        <v>1</v>
      </c>
      <c r="G41" s="27">
        <v>1</v>
      </c>
      <c r="H41" s="86" t="s">
        <v>30</v>
      </c>
      <c r="I41" s="85">
        <f t="shared" si="6"/>
        <v>26</v>
      </c>
      <c r="J41" s="85">
        <f>SUM(J42:J44)</f>
        <v>0</v>
      </c>
      <c r="K41" s="85">
        <f>SUM(K42:K44)</f>
        <v>0</v>
      </c>
      <c r="L41" s="85">
        <f>SUM(L42:L44)</f>
        <v>3</v>
      </c>
      <c r="M41" s="85">
        <f>SUM(M42:M44)</f>
        <v>2</v>
      </c>
      <c r="N41" s="85">
        <f>SUM(N42:N44)</f>
        <v>1</v>
      </c>
      <c r="O41" s="85">
        <v>20</v>
      </c>
      <c r="P41" s="86"/>
      <c r="Q41" s="86">
        <f>P19*I41</f>
        <v>28090.400000000001</v>
      </c>
      <c r="R41" s="86"/>
      <c r="S41" s="32"/>
      <c r="T41" s="15"/>
    </row>
    <row r="42" spans="1:20" s="23" customFormat="1" ht="16.5" outlineLevel="1" x14ac:dyDescent="0.25">
      <c r="A42" s="24">
        <v>1</v>
      </c>
      <c r="B42" s="25" t="s">
        <v>80</v>
      </c>
      <c r="C42" s="26"/>
      <c r="D42" s="26"/>
      <c r="E42" s="26" t="s">
        <v>30</v>
      </c>
      <c r="F42" s="26" t="s">
        <v>30</v>
      </c>
      <c r="G42" s="26"/>
      <c r="H42" s="27"/>
      <c r="I42" s="85">
        <f t="shared" si="6"/>
        <v>3</v>
      </c>
      <c r="J42" s="85"/>
      <c r="K42" s="85"/>
      <c r="L42" s="85">
        <v>1</v>
      </c>
      <c r="M42" s="85">
        <v>2</v>
      </c>
      <c r="N42" s="85"/>
      <c r="O42" s="85"/>
      <c r="P42" s="88"/>
      <c r="Q42" s="88"/>
      <c r="R42" s="87"/>
      <c r="S42" s="32"/>
      <c r="T42" s="15"/>
    </row>
    <row r="43" spans="1:20" s="23" customFormat="1" ht="16.5" outlineLevel="1" x14ac:dyDescent="0.25">
      <c r="A43" s="24">
        <v>2</v>
      </c>
      <c r="B43" s="25" t="s">
        <v>81</v>
      </c>
      <c r="C43" s="26"/>
      <c r="D43" s="26"/>
      <c r="E43" s="26" t="s">
        <v>30</v>
      </c>
      <c r="F43" s="26"/>
      <c r="G43" s="26"/>
      <c r="H43" s="27"/>
      <c r="I43" s="85">
        <f t="shared" si="6"/>
        <v>1</v>
      </c>
      <c r="J43" s="85"/>
      <c r="K43" s="85"/>
      <c r="L43" s="85">
        <v>1</v>
      </c>
      <c r="M43" s="85"/>
      <c r="N43" s="85"/>
      <c r="O43" s="85"/>
      <c r="P43" s="88"/>
      <c r="Q43" s="88"/>
      <c r="R43" s="87"/>
      <c r="S43" s="32"/>
      <c r="T43" s="15"/>
    </row>
    <row r="44" spans="1:20" s="23" customFormat="1" ht="16.5" outlineLevel="1" x14ac:dyDescent="0.25">
      <c r="A44" s="24">
        <v>3</v>
      </c>
      <c r="B44" s="25" t="s">
        <v>83</v>
      </c>
      <c r="C44" s="26"/>
      <c r="D44" s="26"/>
      <c r="E44" s="26" t="s">
        <v>30</v>
      </c>
      <c r="F44" s="26"/>
      <c r="G44" s="26" t="s">
        <v>30</v>
      </c>
      <c r="H44" s="27"/>
      <c r="I44" s="85">
        <f t="shared" si="6"/>
        <v>2</v>
      </c>
      <c r="J44" s="85"/>
      <c r="K44" s="85"/>
      <c r="L44" s="85">
        <v>1</v>
      </c>
      <c r="M44" s="85"/>
      <c r="N44" s="85">
        <v>1</v>
      </c>
      <c r="O44" s="85"/>
      <c r="P44" s="88"/>
      <c r="Q44" s="88"/>
      <c r="R44" s="87"/>
      <c r="S44" s="32"/>
      <c r="T44" s="15"/>
    </row>
    <row r="45" spans="1:20" s="23" customFormat="1" ht="16.5" x14ac:dyDescent="0.25">
      <c r="A45" s="24" t="s">
        <v>86</v>
      </c>
      <c r="B45" s="100" t="s">
        <v>87</v>
      </c>
      <c r="C45" s="27"/>
      <c r="D45" s="27">
        <f>SUBTOTAL(3,D46:D51)</f>
        <v>1</v>
      </c>
      <c r="E45" s="27"/>
      <c r="F45" s="27">
        <v>4</v>
      </c>
      <c r="G45" s="27">
        <v>1</v>
      </c>
      <c r="H45" s="86" t="s">
        <v>30</v>
      </c>
      <c r="I45" s="85">
        <f t="shared" si="6"/>
        <v>30</v>
      </c>
      <c r="J45" s="85">
        <f>SUM(J46:J51)</f>
        <v>0</v>
      </c>
      <c r="K45" s="85">
        <f>SUM(K46:K51)</f>
        <v>3</v>
      </c>
      <c r="L45" s="85">
        <f>SUM(L46:L51)</f>
        <v>5</v>
      </c>
      <c r="M45" s="85">
        <f>SUM(M46:M51)</f>
        <v>2</v>
      </c>
      <c r="N45" s="85">
        <f>SUM(N46:N51)</f>
        <v>0</v>
      </c>
      <c r="O45" s="85">
        <v>20</v>
      </c>
      <c r="P45" s="86"/>
      <c r="Q45" s="86">
        <f>P19*I45</f>
        <v>32412.000000000004</v>
      </c>
      <c r="R45" s="86"/>
      <c r="S45" s="32"/>
      <c r="T45" s="15"/>
    </row>
    <row r="46" spans="1:20" s="23" customFormat="1" ht="16.5" outlineLevel="1" x14ac:dyDescent="0.25">
      <c r="A46" s="24">
        <v>1</v>
      </c>
      <c r="B46" s="25" t="s">
        <v>88</v>
      </c>
      <c r="C46" s="26"/>
      <c r="D46" s="26"/>
      <c r="E46" s="26" t="s">
        <v>30</v>
      </c>
      <c r="F46" s="26" t="s">
        <v>30</v>
      </c>
      <c r="G46" s="26"/>
      <c r="H46" s="27"/>
      <c r="I46" s="85">
        <f t="shared" si="6"/>
        <v>3</v>
      </c>
      <c r="J46" s="85"/>
      <c r="K46" s="85"/>
      <c r="L46" s="85">
        <v>1</v>
      </c>
      <c r="M46" s="85">
        <v>2</v>
      </c>
      <c r="N46" s="85"/>
      <c r="O46" s="85"/>
      <c r="P46" s="88"/>
      <c r="Q46" s="88"/>
      <c r="R46" s="87"/>
      <c r="S46" s="32"/>
      <c r="T46" s="15"/>
    </row>
    <row r="47" spans="1:20" s="23" customFormat="1" ht="16.5" outlineLevel="1" x14ac:dyDescent="0.25">
      <c r="A47" s="24">
        <v>2</v>
      </c>
      <c r="B47" s="25" t="s">
        <v>89</v>
      </c>
      <c r="C47" s="26"/>
      <c r="D47" s="26"/>
      <c r="E47" s="26" t="s">
        <v>30</v>
      </c>
      <c r="F47" s="26"/>
      <c r="G47" s="26"/>
      <c r="H47" s="27"/>
      <c r="I47" s="85">
        <f t="shared" si="6"/>
        <v>1</v>
      </c>
      <c r="J47" s="85"/>
      <c r="K47" s="85"/>
      <c r="L47" s="85">
        <v>1</v>
      </c>
      <c r="M47" s="85"/>
      <c r="N47" s="85"/>
      <c r="O47" s="85"/>
      <c r="P47" s="88"/>
      <c r="Q47" s="88"/>
      <c r="R47" s="87"/>
      <c r="S47" s="32"/>
      <c r="T47" s="15"/>
    </row>
    <row r="48" spans="1:20" s="23" customFormat="1" ht="16.5" outlineLevel="1" x14ac:dyDescent="0.25">
      <c r="A48" s="24">
        <v>3</v>
      </c>
      <c r="B48" s="25" t="s">
        <v>90</v>
      </c>
      <c r="C48" s="26"/>
      <c r="D48" s="26"/>
      <c r="E48" s="26" t="s">
        <v>30</v>
      </c>
      <c r="F48" s="26"/>
      <c r="G48" s="26"/>
      <c r="H48" s="27"/>
      <c r="I48" s="85">
        <f t="shared" si="6"/>
        <v>1</v>
      </c>
      <c r="J48" s="85"/>
      <c r="K48" s="85"/>
      <c r="L48" s="85">
        <v>1</v>
      </c>
      <c r="M48" s="85"/>
      <c r="N48" s="85"/>
      <c r="O48" s="85"/>
      <c r="P48" s="88"/>
      <c r="Q48" s="88"/>
      <c r="R48" s="87"/>
      <c r="S48" s="32"/>
      <c r="T48" s="15"/>
    </row>
    <row r="49" spans="1:20" s="23" customFormat="1" ht="16.5" outlineLevel="1" x14ac:dyDescent="0.25">
      <c r="A49" s="24">
        <v>4</v>
      </c>
      <c r="B49" s="25" t="s">
        <v>91</v>
      </c>
      <c r="C49" s="26"/>
      <c r="D49" s="26"/>
      <c r="E49" s="26" t="s">
        <v>30</v>
      </c>
      <c r="F49" s="26"/>
      <c r="G49" s="26"/>
      <c r="H49" s="27"/>
      <c r="I49" s="85">
        <f t="shared" si="6"/>
        <v>1</v>
      </c>
      <c r="J49" s="85"/>
      <c r="K49" s="85"/>
      <c r="L49" s="85">
        <v>1</v>
      </c>
      <c r="M49" s="85"/>
      <c r="N49" s="85"/>
      <c r="O49" s="85"/>
      <c r="P49" s="88"/>
      <c r="Q49" s="88"/>
      <c r="R49" s="87"/>
      <c r="S49" s="32"/>
      <c r="T49" s="15"/>
    </row>
    <row r="50" spans="1:20" s="23" customFormat="1" ht="16.5" outlineLevel="1" x14ac:dyDescent="0.25">
      <c r="A50" s="24">
        <v>5</v>
      </c>
      <c r="B50" s="25" t="s">
        <v>92</v>
      </c>
      <c r="C50" s="26"/>
      <c r="D50" s="26"/>
      <c r="E50" s="26" t="s">
        <v>30</v>
      </c>
      <c r="F50" s="26"/>
      <c r="G50" s="26"/>
      <c r="H50" s="27"/>
      <c r="I50" s="85">
        <f t="shared" si="6"/>
        <v>1</v>
      </c>
      <c r="J50" s="85"/>
      <c r="K50" s="85"/>
      <c r="L50" s="85">
        <v>1</v>
      </c>
      <c r="M50" s="85"/>
      <c r="N50" s="85"/>
      <c r="O50" s="85"/>
      <c r="P50" s="88"/>
      <c r="Q50" s="88"/>
      <c r="R50" s="87"/>
      <c r="S50" s="32"/>
      <c r="T50" s="15"/>
    </row>
    <row r="51" spans="1:20" s="23" customFormat="1" ht="16.5" outlineLevel="1" x14ac:dyDescent="0.25">
      <c r="A51" s="24">
        <v>6</v>
      </c>
      <c r="B51" s="25" t="s">
        <v>93</v>
      </c>
      <c r="C51" s="26"/>
      <c r="D51" s="26" t="s">
        <v>30</v>
      </c>
      <c r="E51" s="26"/>
      <c r="F51" s="26"/>
      <c r="G51" s="26"/>
      <c r="H51" s="27"/>
      <c r="I51" s="85">
        <f t="shared" si="6"/>
        <v>3</v>
      </c>
      <c r="J51" s="85"/>
      <c r="K51" s="85">
        <v>3</v>
      </c>
      <c r="L51" s="85"/>
      <c r="M51" s="85"/>
      <c r="N51" s="85"/>
      <c r="O51" s="85"/>
      <c r="P51" s="88"/>
      <c r="Q51" s="88"/>
      <c r="R51" s="87"/>
      <c r="S51" s="32"/>
      <c r="T51" s="15"/>
    </row>
    <row r="52" spans="1:20" s="23" customFormat="1" ht="16.5" x14ac:dyDescent="0.25">
      <c r="A52" s="24" t="s">
        <v>95</v>
      </c>
      <c r="B52" s="100" t="s">
        <v>96</v>
      </c>
      <c r="C52" s="27">
        <f>SUBTOTAL(3,C53:C56)</f>
        <v>0</v>
      </c>
      <c r="D52" s="27">
        <f>SUBTOTAL(3,D53:D56)</f>
        <v>0</v>
      </c>
      <c r="E52" s="27"/>
      <c r="F52" s="27">
        <v>2</v>
      </c>
      <c r="G52" s="27">
        <v>1</v>
      </c>
      <c r="H52" s="86">
        <f>SUM(H53:H56)/10</f>
        <v>0</v>
      </c>
      <c r="I52" s="85">
        <f t="shared" ref="I52:O52" si="7">SUM(I53:I56)</f>
        <v>6</v>
      </c>
      <c r="J52" s="85">
        <f t="shared" si="7"/>
        <v>0</v>
      </c>
      <c r="K52" s="85">
        <f t="shared" si="7"/>
        <v>0</v>
      </c>
      <c r="L52" s="85">
        <f t="shared" si="7"/>
        <v>4</v>
      </c>
      <c r="M52" s="85">
        <f t="shared" si="7"/>
        <v>2</v>
      </c>
      <c r="N52" s="85">
        <f t="shared" si="7"/>
        <v>0</v>
      </c>
      <c r="O52" s="85">
        <f t="shared" si="7"/>
        <v>0</v>
      </c>
      <c r="P52" s="86"/>
      <c r="Q52" s="86">
        <f>P19*I52</f>
        <v>6482.4000000000005</v>
      </c>
      <c r="R52" s="86"/>
      <c r="S52" s="32"/>
      <c r="T52" s="15"/>
    </row>
    <row r="53" spans="1:20" s="39" customFormat="1" ht="16.5" outlineLevel="1" x14ac:dyDescent="0.25">
      <c r="A53" s="34">
        <v>1</v>
      </c>
      <c r="B53" s="35" t="s">
        <v>97</v>
      </c>
      <c r="C53" s="36"/>
      <c r="D53" s="36"/>
      <c r="E53" s="36" t="s">
        <v>30</v>
      </c>
      <c r="F53" s="36"/>
      <c r="G53" s="36"/>
      <c r="H53" s="43"/>
      <c r="I53" s="90">
        <f>SUM(J53:O53)</f>
        <v>1</v>
      </c>
      <c r="J53" s="90"/>
      <c r="K53" s="90"/>
      <c r="L53" s="90">
        <v>1</v>
      </c>
      <c r="M53" s="90"/>
      <c r="N53" s="90"/>
      <c r="O53" s="90"/>
      <c r="P53" s="92"/>
      <c r="Q53" s="92"/>
      <c r="R53" s="91"/>
      <c r="S53" s="38"/>
      <c r="T53" s="40"/>
    </row>
    <row r="54" spans="1:20" s="39" customFormat="1" ht="16.5" outlineLevel="1" x14ac:dyDescent="0.25">
      <c r="A54" s="34">
        <v>2</v>
      </c>
      <c r="B54" s="35" t="s">
        <v>98</v>
      </c>
      <c r="C54" s="36"/>
      <c r="D54" s="36"/>
      <c r="E54" s="36" t="s">
        <v>30</v>
      </c>
      <c r="F54" s="36" t="s">
        <v>30</v>
      </c>
      <c r="G54" s="36"/>
      <c r="H54" s="43"/>
      <c r="I54" s="90">
        <f>SUM(J54:O54)</f>
        <v>3</v>
      </c>
      <c r="J54" s="90"/>
      <c r="K54" s="90"/>
      <c r="L54" s="90">
        <v>1</v>
      </c>
      <c r="M54" s="90">
        <v>2</v>
      </c>
      <c r="N54" s="90"/>
      <c r="O54" s="90"/>
      <c r="P54" s="92"/>
      <c r="Q54" s="92"/>
      <c r="R54" s="91"/>
      <c r="S54" s="38"/>
      <c r="T54" s="40"/>
    </row>
    <row r="55" spans="1:20" s="39" customFormat="1" ht="16.5" outlineLevel="1" x14ac:dyDescent="0.25">
      <c r="A55" s="34">
        <v>4</v>
      </c>
      <c r="B55" s="35" t="s">
        <v>100</v>
      </c>
      <c r="C55" s="36"/>
      <c r="D55" s="36"/>
      <c r="E55" s="36" t="s">
        <v>30</v>
      </c>
      <c r="F55" s="36"/>
      <c r="G55" s="36"/>
      <c r="H55" s="43"/>
      <c r="I55" s="90">
        <f>SUM(J55:O55)</f>
        <v>1</v>
      </c>
      <c r="J55" s="90"/>
      <c r="K55" s="90"/>
      <c r="L55" s="90">
        <v>1</v>
      </c>
      <c r="M55" s="90"/>
      <c r="N55" s="90"/>
      <c r="O55" s="90"/>
      <c r="P55" s="92"/>
      <c r="Q55" s="92"/>
      <c r="R55" s="91"/>
      <c r="S55" s="38"/>
      <c r="T55" s="40"/>
    </row>
    <row r="56" spans="1:20" s="39" customFormat="1" ht="16.5" outlineLevel="1" x14ac:dyDescent="0.25">
      <c r="A56" s="34">
        <v>8</v>
      </c>
      <c r="B56" s="35" t="s">
        <v>104</v>
      </c>
      <c r="C56" s="36"/>
      <c r="D56" s="36"/>
      <c r="E56" s="36" t="s">
        <v>30</v>
      </c>
      <c r="F56" s="36"/>
      <c r="G56" s="36"/>
      <c r="H56" s="43"/>
      <c r="I56" s="90">
        <f>SUM(J56:O56)</f>
        <v>1</v>
      </c>
      <c r="J56" s="90"/>
      <c r="K56" s="90"/>
      <c r="L56" s="90">
        <v>1</v>
      </c>
      <c r="M56" s="90"/>
      <c r="N56" s="90"/>
      <c r="O56" s="90"/>
      <c r="P56" s="92"/>
      <c r="Q56" s="92"/>
      <c r="R56" s="91"/>
      <c r="S56" s="38"/>
      <c r="T56" s="40"/>
    </row>
    <row r="57" spans="1:20" s="23" customFormat="1" ht="16.5" hidden="1" outlineLevel="1" x14ac:dyDescent="0.25">
      <c r="A57" s="24">
        <v>1</v>
      </c>
      <c r="B57" s="25" t="s">
        <v>109</v>
      </c>
      <c r="C57" s="26" t="s">
        <v>30</v>
      </c>
      <c r="D57" s="26" t="s">
        <v>30</v>
      </c>
      <c r="E57" s="26"/>
      <c r="F57" s="26"/>
      <c r="G57" s="26"/>
      <c r="H57" s="27">
        <v>10</v>
      </c>
      <c r="I57" s="85">
        <f>SUM(J57:O57)</f>
        <v>5</v>
      </c>
      <c r="J57" s="85"/>
      <c r="K57" s="85">
        <v>4</v>
      </c>
      <c r="L57" s="85"/>
      <c r="M57" s="85"/>
      <c r="N57" s="85"/>
      <c r="O57" s="85">
        <v>1</v>
      </c>
      <c r="P57" s="88"/>
      <c r="Q57" s="88"/>
      <c r="R57" s="87"/>
      <c r="S57" s="32">
        <v>2020</v>
      </c>
      <c r="T57" s="15"/>
    </row>
    <row r="58" spans="1:20" s="23" customFormat="1" ht="16.5" hidden="1" outlineLevel="1" x14ac:dyDescent="0.25">
      <c r="A58" s="24">
        <v>2</v>
      </c>
      <c r="B58" s="25" t="s">
        <v>110</v>
      </c>
      <c r="C58" s="26"/>
      <c r="D58" s="26" t="s">
        <v>30</v>
      </c>
      <c r="E58" s="26"/>
      <c r="F58" s="26"/>
      <c r="G58" s="26"/>
      <c r="H58" s="27">
        <v>11</v>
      </c>
      <c r="I58" s="85">
        <f t="shared" ref="I58:I67" si="8">SUM(J58:O58)</f>
        <v>4</v>
      </c>
      <c r="J58" s="85"/>
      <c r="K58" s="85">
        <v>4</v>
      </c>
      <c r="L58" s="85"/>
      <c r="M58" s="85"/>
      <c r="N58" s="85"/>
      <c r="O58" s="85"/>
      <c r="P58" s="88"/>
      <c r="Q58" s="88"/>
      <c r="R58" s="87"/>
      <c r="S58" s="32"/>
      <c r="T58" s="15"/>
    </row>
    <row r="59" spans="1:20" s="23" customFormat="1" ht="16.5" hidden="1" outlineLevel="1" x14ac:dyDescent="0.25">
      <c r="A59" s="24">
        <v>3</v>
      </c>
      <c r="B59" s="25" t="s">
        <v>111</v>
      </c>
      <c r="C59" s="26"/>
      <c r="D59" s="26" t="s">
        <v>30</v>
      </c>
      <c r="E59" s="26"/>
      <c r="F59" s="26"/>
      <c r="G59" s="26"/>
      <c r="H59" s="27">
        <v>8</v>
      </c>
      <c r="I59" s="85">
        <f t="shared" si="8"/>
        <v>4</v>
      </c>
      <c r="J59" s="85"/>
      <c r="K59" s="85">
        <v>4</v>
      </c>
      <c r="L59" s="85"/>
      <c r="M59" s="85"/>
      <c r="N59" s="85"/>
      <c r="O59" s="85"/>
      <c r="P59" s="88"/>
      <c r="Q59" s="88"/>
      <c r="R59" s="87"/>
      <c r="S59" s="32"/>
      <c r="T59" s="15"/>
    </row>
    <row r="60" spans="1:20" s="23" customFormat="1" ht="16.5" hidden="1" outlineLevel="1" x14ac:dyDescent="0.25">
      <c r="A60" s="24">
        <v>4</v>
      </c>
      <c r="B60" s="25" t="s">
        <v>112</v>
      </c>
      <c r="C60" s="26"/>
      <c r="D60" s="26" t="s">
        <v>30</v>
      </c>
      <c r="E60" s="26"/>
      <c r="F60" s="26"/>
      <c r="G60" s="26"/>
      <c r="H60" s="27">
        <v>6</v>
      </c>
      <c r="I60" s="85">
        <f t="shared" si="8"/>
        <v>4</v>
      </c>
      <c r="J60" s="85"/>
      <c r="K60" s="85">
        <v>4</v>
      </c>
      <c r="L60" s="85"/>
      <c r="M60" s="85"/>
      <c r="N60" s="85"/>
      <c r="O60" s="85"/>
      <c r="P60" s="88"/>
      <c r="Q60" s="88"/>
      <c r="R60" s="87"/>
      <c r="S60" s="32"/>
      <c r="T60" s="15"/>
    </row>
    <row r="61" spans="1:20" s="23" customFormat="1" ht="16.5" hidden="1" outlineLevel="1" x14ac:dyDescent="0.25">
      <c r="A61" s="24">
        <v>5</v>
      </c>
      <c r="B61" s="25" t="s">
        <v>113</v>
      </c>
      <c r="C61" s="26"/>
      <c r="D61" s="26" t="s">
        <v>30</v>
      </c>
      <c r="E61" s="26"/>
      <c r="F61" s="26"/>
      <c r="G61" s="26"/>
      <c r="H61" s="27">
        <v>8</v>
      </c>
      <c r="I61" s="85">
        <f t="shared" si="8"/>
        <v>4</v>
      </c>
      <c r="J61" s="85"/>
      <c r="K61" s="85">
        <v>4</v>
      </c>
      <c r="L61" s="85"/>
      <c r="M61" s="85"/>
      <c r="N61" s="85"/>
      <c r="O61" s="85"/>
      <c r="P61" s="88"/>
      <c r="Q61" s="88"/>
      <c r="R61" s="87"/>
      <c r="S61" s="32"/>
      <c r="T61" s="15"/>
    </row>
    <row r="62" spans="1:20" s="23" customFormat="1" ht="16.5" hidden="1" outlineLevel="1" x14ac:dyDescent="0.25">
      <c r="A62" s="24">
        <v>6</v>
      </c>
      <c r="B62" s="25" t="s">
        <v>114</v>
      </c>
      <c r="C62" s="26"/>
      <c r="D62" s="26" t="s">
        <v>30</v>
      </c>
      <c r="E62" s="26"/>
      <c r="F62" s="26"/>
      <c r="G62" s="26"/>
      <c r="H62" s="27">
        <v>6</v>
      </c>
      <c r="I62" s="85">
        <f t="shared" si="8"/>
        <v>4</v>
      </c>
      <c r="J62" s="85"/>
      <c r="K62" s="85">
        <v>4</v>
      </c>
      <c r="L62" s="85"/>
      <c r="M62" s="85"/>
      <c r="N62" s="85"/>
      <c r="O62" s="85"/>
      <c r="P62" s="88"/>
      <c r="Q62" s="88"/>
      <c r="R62" s="87"/>
      <c r="S62" s="32"/>
      <c r="T62" s="15"/>
    </row>
    <row r="63" spans="1:20" s="23" customFormat="1" ht="16.5" hidden="1" outlineLevel="1" x14ac:dyDescent="0.25">
      <c r="A63" s="24">
        <v>7</v>
      </c>
      <c r="B63" s="25" t="s">
        <v>115</v>
      </c>
      <c r="C63" s="26"/>
      <c r="D63" s="26" t="s">
        <v>30</v>
      </c>
      <c r="E63" s="26"/>
      <c r="F63" s="26"/>
      <c r="G63" s="26"/>
      <c r="H63" s="27">
        <v>10</v>
      </c>
      <c r="I63" s="85">
        <f t="shared" si="8"/>
        <v>4</v>
      </c>
      <c r="J63" s="85"/>
      <c r="K63" s="85">
        <v>4</v>
      </c>
      <c r="L63" s="85"/>
      <c r="M63" s="85"/>
      <c r="N63" s="85"/>
      <c r="O63" s="85"/>
      <c r="P63" s="88"/>
      <c r="Q63" s="88"/>
      <c r="R63" s="87"/>
      <c r="S63" s="32"/>
      <c r="T63" s="15"/>
    </row>
    <row r="64" spans="1:20" s="23" customFormat="1" ht="16.5" hidden="1" outlineLevel="1" x14ac:dyDescent="0.25">
      <c r="A64" s="24">
        <v>8</v>
      </c>
      <c r="B64" s="25" t="s">
        <v>116</v>
      </c>
      <c r="C64" s="26"/>
      <c r="D64" s="26" t="s">
        <v>30</v>
      </c>
      <c r="E64" s="26"/>
      <c r="F64" s="26"/>
      <c r="G64" s="26"/>
      <c r="H64" s="27">
        <v>9</v>
      </c>
      <c r="I64" s="85">
        <f t="shared" si="8"/>
        <v>4</v>
      </c>
      <c r="J64" s="85"/>
      <c r="K64" s="85">
        <v>4</v>
      </c>
      <c r="L64" s="85"/>
      <c r="M64" s="85"/>
      <c r="N64" s="85"/>
      <c r="O64" s="85"/>
      <c r="P64" s="88"/>
      <c r="Q64" s="88"/>
      <c r="R64" s="87"/>
      <c r="S64" s="32"/>
      <c r="T64" s="15"/>
    </row>
    <row r="65" spans="1:22" s="23" customFormat="1" ht="16.5" hidden="1" outlineLevel="1" x14ac:dyDescent="0.25">
      <c r="A65" s="24">
        <v>9</v>
      </c>
      <c r="B65" s="25" t="s">
        <v>117</v>
      </c>
      <c r="C65" s="26"/>
      <c r="D65" s="26" t="s">
        <v>30</v>
      </c>
      <c r="E65" s="26"/>
      <c r="F65" s="26"/>
      <c r="G65" s="26"/>
      <c r="H65" s="27">
        <v>8</v>
      </c>
      <c r="I65" s="85">
        <f t="shared" si="8"/>
        <v>4</v>
      </c>
      <c r="J65" s="85"/>
      <c r="K65" s="85">
        <v>4</v>
      </c>
      <c r="L65" s="85"/>
      <c r="M65" s="85"/>
      <c r="N65" s="85"/>
      <c r="O65" s="85"/>
      <c r="P65" s="88"/>
      <c r="Q65" s="88"/>
      <c r="R65" s="87"/>
      <c r="S65" s="32"/>
      <c r="T65" s="15"/>
    </row>
    <row r="66" spans="1:22" s="23" customFormat="1" ht="16.5" hidden="1" outlineLevel="1" x14ac:dyDescent="0.25">
      <c r="A66" s="24">
        <v>10</v>
      </c>
      <c r="B66" s="25" t="s">
        <v>118</v>
      </c>
      <c r="C66" s="26"/>
      <c r="D66" s="26" t="s">
        <v>30</v>
      </c>
      <c r="E66" s="26"/>
      <c r="F66" s="26"/>
      <c r="G66" s="26"/>
      <c r="H66" s="27">
        <v>7</v>
      </c>
      <c r="I66" s="85">
        <f t="shared" si="8"/>
        <v>4</v>
      </c>
      <c r="J66" s="85"/>
      <c r="K66" s="85">
        <v>4</v>
      </c>
      <c r="L66" s="85"/>
      <c r="M66" s="85"/>
      <c r="N66" s="85"/>
      <c r="O66" s="85"/>
      <c r="P66" s="88"/>
      <c r="Q66" s="88"/>
      <c r="R66" s="87"/>
      <c r="S66" s="32"/>
      <c r="T66" s="15"/>
    </row>
    <row r="67" spans="1:22" s="23" customFormat="1" ht="16.5" hidden="1" outlineLevel="1" x14ac:dyDescent="0.25">
      <c r="A67" s="24">
        <v>11</v>
      </c>
      <c r="B67" s="25" t="s">
        <v>119</v>
      </c>
      <c r="C67" s="26"/>
      <c r="D67" s="26" t="s">
        <v>30</v>
      </c>
      <c r="E67" s="26"/>
      <c r="F67" s="26"/>
      <c r="G67" s="26"/>
      <c r="H67" s="27">
        <v>9</v>
      </c>
      <c r="I67" s="85">
        <f t="shared" si="8"/>
        <v>4</v>
      </c>
      <c r="J67" s="85"/>
      <c r="K67" s="85">
        <v>4</v>
      </c>
      <c r="L67" s="85"/>
      <c r="M67" s="85"/>
      <c r="N67" s="85"/>
      <c r="O67" s="85"/>
      <c r="P67" s="88"/>
      <c r="Q67" s="88"/>
      <c r="R67" s="87"/>
      <c r="S67" s="32"/>
      <c r="T67" s="15"/>
    </row>
    <row r="68" spans="1:22" s="23" customFormat="1" ht="16.5" collapsed="1" x14ac:dyDescent="0.25">
      <c r="A68" s="24" t="s">
        <v>120</v>
      </c>
      <c r="B68" s="100" t="s">
        <v>121</v>
      </c>
      <c r="C68" s="27">
        <f>SUBTOTAL(3,C69:C79)</f>
        <v>1</v>
      </c>
      <c r="D68" s="27">
        <f>SUBTOTAL(3,D69:D79)</f>
        <v>2</v>
      </c>
      <c r="E68" s="27"/>
      <c r="F68" s="27">
        <v>3</v>
      </c>
      <c r="G68" s="27">
        <v>1</v>
      </c>
      <c r="H68" s="86" t="s">
        <v>30</v>
      </c>
      <c r="I68" s="85">
        <f>SUM(J68:O68)</f>
        <v>22</v>
      </c>
      <c r="J68" s="85">
        <f>SUM(J69:J79)</f>
        <v>5</v>
      </c>
      <c r="K68" s="85">
        <f>SUM(K69:K79)</f>
        <v>6</v>
      </c>
      <c r="L68" s="85">
        <f>SUM(L69:L79)</f>
        <v>8</v>
      </c>
      <c r="M68" s="85">
        <f>SUM(M69:M79)</f>
        <v>2</v>
      </c>
      <c r="N68" s="85">
        <f>SUM(N69:N79)</f>
        <v>1</v>
      </c>
      <c r="O68" s="85"/>
      <c r="P68" s="86"/>
      <c r="Q68" s="86">
        <f>P19*I68</f>
        <v>23768.800000000003</v>
      </c>
      <c r="R68" s="86"/>
      <c r="S68" s="32"/>
      <c r="T68" s="15"/>
      <c r="V68" s="80"/>
    </row>
    <row r="69" spans="1:22" s="23" customFormat="1" ht="16.5" outlineLevel="1" x14ac:dyDescent="0.25">
      <c r="A69" s="24">
        <v>1</v>
      </c>
      <c r="B69" s="25" t="s">
        <v>122</v>
      </c>
      <c r="C69" s="26"/>
      <c r="D69" s="26"/>
      <c r="E69" s="26" t="s">
        <v>30</v>
      </c>
      <c r="F69" s="26" t="s">
        <v>30</v>
      </c>
      <c r="G69" s="26" t="s">
        <v>30</v>
      </c>
      <c r="H69" s="86"/>
      <c r="I69" s="85">
        <f>SUM(J69:O69)</f>
        <v>4</v>
      </c>
      <c r="J69" s="85"/>
      <c r="K69" s="85"/>
      <c r="L69" s="85">
        <v>1</v>
      </c>
      <c r="M69" s="85">
        <v>2</v>
      </c>
      <c r="N69" s="85">
        <v>1</v>
      </c>
      <c r="O69" s="85"/>
      <c r="P69" s="88"/>
      <c r="Q69" s="88"/>
      <c r="R69" s="87"/>
      <c r="S69" s="32"/>
      <c r="T69" s="15"/>
    </row>
    <row r="70" spans="1:22" s="23" customFormat="1" ht="16.5" outlineLevel="1" x14ac:dyDescent="0.25">
      <c r="A70" s="24">
        <v>2</v>
      </c>
      <c r="B70" s="25" t="s">
        <v>123</v>
      </c>
      <c r="C70" s="26"/>
      <c r="D70" s="26"/>
      <c r="E70" s="26" t="s">
        <v>30</v>
      </c>
      <c r="F70" s="26"/>
      <c r="G70" s="26"/>
      <c r="H70" s="27"/>
      <c r="I70" s="85">
        <f t="shared" ref="I70:I79" si="9">SUM(J70:O70)</f>
        <v>1</v>
      </c>
      <c r="J70" s="85"/>
      <c r="K70" s="85"/>
      <c r="L70" s="85">
        <v>1</v>
      </c>
      <c r="M70" s="85"/>
      <c r="N70" s="85"/>
      <c r="O70" s="85"/>
      <c r="P70" s="88"/>
      <c r="Q70" s="88"/>
      <c r="R70" s="87"/>
      <c r="S70" s="32"/>
      <c r="T70" s="15"/>
    </row>
    <row r="71" spans="1:22" s="23" customFormat="1" ht="16.5" outlineLevel="1" x14ac:dyDescent="0.25">
      <c r="A71" s="24">
        <v>3</v>
      </c>
      <c r="B71" s="25" t="s">
        <v>124</v>
      </c>
      <c r="C71" s="26"/>
      <c r="D71" s="26"/>
      <c r="E71" s="26" t="s">
        <v>30</v>
      </c>
      <c r="F71" s="26"/>
      <c r="G71" s="26"/>
      <c r="H71" s="27"/>
      <c r="I71" s="85">
        <f t="shared" si="9"/>
        <v>1</v>
      </c>
      <c r="J71" s="85"/>
      <c r="K71" s="85"/>
      <c r="L71" s="85">
        <v>1</v>
      </c>
      <c r="M71" s="85"/>
      <c r="N71" s="85"/>
      <c r="O71" s="85"/>
      <c r="P71" s="88"/>
      <c r="Q71" s="88"/>
      <c r="R71" s="87"/>
      <c r="S71" s="32"/>
      <c r="T71" s="15"/>
    </row>
    <row r="72" spans="1:22" s="23" customFormat="1" ht="16.5" outlineLevel="1" x14ac:dyDescent="0.25">
      <c r="A72" s="24">
        <v>4</v>
      </c>
      <c r="B72" s="25" t="s">
        <v>125</v>
      </c>
      <c r="C72" s="26"/>
      <c r="D72" s="26"/>
      <c r="E72" s="26" t="s">
        <v>30</v>
      </c>
      <c r="F72" s="26"/>
      <c r="G72" s="26"/>
      <c r="H72" s="27"/>
      <c r="I72" s="85">
        <f t="shared" si="9"/>
        <v>1</v>
      </c>
      <c r="J72" s="85"/>
      <c r="K72" s="85"/>
      <c r="L72" s="85">
        <v>1</v>
      </c>
      <c r="M72" s="85"/>
      <c r="N72" s="85"/>
      <c r="O72" s="85"/>
      <c r="P72" s="88"/>
      <c r="Q72" s="88"/>
      <c r="R72" s="87"/>
      <c r="S72" s="32"/>
      <c r="T72" s="15"/>
    </row>
    <row r="73" spans="1:22" s="23" customFormat="1" ht="16.5" outlineLevel="1" x14ac:dyDescent="0.25">
      <c r="A73" s="24">
        <v>5</v>
      </c>
      <c r="B73" s="25" t="s">
        <v>126</v>
      </c>
      <c r="C73" s="26"/>
      <c r="D73" s="26"/>
      <c r="E73" s="26" t="s">
        <v>30</v>
      </c>
      <c r="F73" s="26"/>
      <c r="G73" s="26"/>
      <c r="H73" s="27"/>
      <c r="I73" s="85">
        <f t="shared" si="9"/>
        <v>1</v>
      </c>
      <c r="J73" s="85"/>
      <c r="K73" s="85"/>
      <c r="L73" s="85">
        <v>1</v>
      </c>
      <c r="M73" s="85"/>
      <c r="N73" s="85"/>
      <c r="O73" s="85"/>
      <c r="P73" s="88"/>
      <c r="Q73" s="88"/>
      <c r="R73" s="87"/>
      <c r="S73" s="32"/>
      <c r="T73" s="15"/>
    </row>
    <row r="74" spans="1:22" s="39" customFormat="1" ht="16.5" outlineLevel="1" x14ac:dyDescent="0.25">
      <c r="A74" s="34">
        <v>6</v>
      </c>
      <c r="B74" s="35" t="s">
        <v>127</v>
      </c>
      <c r="C74" s="36"/>
      <c r="D74" s="36"/>
      <c r="E74" s="36" t="s">
        <v>30</v>
      </c>
      <c r="F74" s="36"/>
      <c r="G74" s="36"/>
      <c r="H74" s="43"/>
      <c r="I74" s="85">
        <f t="shared" si="9"/>
        <v>1</v>
      </c>
      <c r="J74" s="90"/>
      <c r="K74" s="90"/>
      <c r="L74" s="90">
        <v>1</v>
      </c>
      <c r="M74" s="90"/>
      <c r="N74" s="90"/>
      <c r="O74" s="90"/>
      <c r="P74" s="92"/>
      <c r="Q74" s="92"/>
      <c r="R74" s="91"/>
      <c r="S74" s="38"/>
      <c r="T74" s="40"/>
    </row>
    <row r="75" spans="1:22" s="39" customFormat="1" ht="16.5" outlineLevel="1" x14ac:dyDescent="0.25">
      <c r="A75" s="34">
        <v>7</v>
      </c>
      <c r="B75" s="35" t="s">
        <v>128</v>
      </c>
      <c r="C75" s="36"/>
      <c r="D75" s="36" t="s">
        <v>30</v>
      </c>
      <c r="E75" s="36"/>
      <c r="F75" s="36"/>
      <c r="G75" s="36"/>
      <c r="H75" s="43"/>
      <c r="I75" s="85">
        <f t="shared" si="9"/>
        <v>3</v>
      </c>
      <c r="J75" s="90"/>
      <c r="K75" s="90">
        <v>3</v>
      </c>
      <c r="L75" s="90"/>
      <c r="M75" s="90"/>
      <c r="N75" s="90"/>
      <c r="O75" s="90"/>
      <c r="P75" s="92"/>
      <c r="Q75" s="92"/>
      <c r="R75" s="91"/>
      <c r="S75" s="38"/>
      <c r="T75" s="40"/>
    </row>
    <row r="76" spans="1:22" s="39" customFormat="1" ht="16.5" outlineLevel="1" x14ac:dyDescent="0.25">
      <c r="A76" s="34">
        <v>8</v>
      </c>
      <c r="B76" s="35" t="s">
        <v>129</v>
      </c>
      <c r="C76" s="36"/>
      <c r="D76" s="36"/>
      <c r="E76" s="36" t="s">
        <v>30</v>
      </c>
      <c r="F76" s="36"/>
      <c r="G76" s="36"/>
      <c r="H76" s="43"/>
      <c r="I76" s="85">
        <f t="shared" si="9"/>
        <v>1</v>
      </c>
      <c r="J76" s="90"/>
      <c r="K76" s="90"/>
      <c r="L76" s="90">
        <v>1</v>
      </c>
      <c r="M76" s="90"/>
      <c r="N76" s="90"/>
      <c r="O76" s="90"/>
      <c r="P76" s="92"/>
      <c r="Q76" s="92"/>
      <c r="R76" s="91"/>
      <c r="S76" s="38"/>
      <c r="T76" s="40"/>
    </row>
    <row r="77" spans="1:22" s="39" customFormat="1" ht="16.5" outlineLevel="1" x14ac:dyDescent="0.25">
      <c r="A77" s="34">
        <v>9</v>
      </c>
      <c r="B77" s="35" t="s">
        <v>130</v>
      </c>
      <c r="C77" s="36"/>
      <c r="D77" s="36" t="s">
        <v>30</v>
      </c>
      <c r="E77" s="36"/>
      <c r="F77" s="36"/>
      <c r="G77" s="36"/>
      <c r="H77" s="43"/>
      <c r="I77" s="85">
        <f t="shared" si="9"/>
        <v>3</v>
      </c>
      <c r="J77" s="90"/>
      <c r="K77" s="90">
        <v>3</v>
      </c>
      <c r="L77" s="90"/>
      <c r="M77" s="90"/>
      <c r="N77" s="90"/>
      <c r="O77" s="90"/>
      <c r="P77" s="92"/>
      <c r="Q77" s="92"/>
      <c r="R77" s="91"/>
      <c r="S77" s="38"/>
      <c r="T77" s="40"/>
    </row>
    <row r="78" spans="1:22" s="39" customFormat="1" ht="16.5" outlineLevel="1" x14ac:dyDescent="0.25">
      <c r="A78" s="34">
        <v>10</v>
      </c>
      <c r="B78" s="35" t="s">
        <v>131</v>
      </c>
      <c r="C78" s="36" t="s">
        <v>30</v>
      </c>
      <c r="D78" s="36"/>
      <c r="E78" s="36"/>
      <c r="F78" s="36"/>
      <c r="G78" s="36"/>
      <c r="H78" s="43"/>
      <c r="I78" s="85">
        <f t="shared" si="9"/>
        <v>5</v>
      </c>
      <c r="J78" s="90">
        <v>5</v>
      </c>
      <c r="K78" s="90"/>
      <c r="L78" s="90"/>
      <c r="M78" s="90"/>
      <c r="N78" s="90"/>
      <c r="O78" s="90"/>
      <c r="P78" s="92"/>
      <c r="Q78" s="92"/>
      <c r="R78" s="91"/>
      <c r="S78" s="38"/>
      <c r="T78" s="40"/>
    </row>
    <row r="79" spans="1:22" s="39" customFormat="1" ht="16.5" outlineLevel="1" x14ac:dyDescent="0.25">
      <c r="A79" s="34">
        <v>11</v>
      </c>
      <c r="B79" s="35" t="s">
        <v>132</v>
      </c>
      <c r="C79" s="36"/>
      <c r="D79" s="36"/>
      <c r="E79" s="36" t="s">
        <v>30</v>
      </c>
      <c r="F79" s="36"/>
      <c r="G79" s="36"/>
      <c r="H79" s="43"/>
      <c r="I79" s="85">
        <f t="shared" si="9"/>
        <v>1</v>
      </c>
      <c r="J79" s="90"/>
      <c r="K79" s="90"/>
      <c r="L79" s="90">
        <v>1</v>
      </c>
      <c r="M79" s="90"/>
      <c r="N79" s="90"/>
      <c r="O79" s="90"/>
      <c r="P79" s="92"/>
      <c r="Q79" s="92"/>
      <c r="R79" s="91"/>
      <c r="S79" s="38"/>
      <c r="T79" s="40"/>
    </row>
    <row r="80" spans="1:22" s="49" customFormat="1" x14ac:dyDescent="0.25">
      <c r="B80" s="50"/>
      <c r="C80" s="96"/>
      <c r="D80" s="96"/>
      <c r="E80" s="96"/>
      <c r="F80" s="96"/>
      <c r="G80" s="96"/>
      <c r="H80" s="97"/>
      <c r="I80" s="96"/>
      <c r="J80" s="96"/>
      <c r="K80" s="96"/>
      <c r="L80" s="96"/>
      <c r="M80" s="96"/>
      <c r="N80" s="96"/>
      <c r="O80" s="96"/>
      <c r="P80" s="96"/>
      <c r="Q80" s="96"/>
      <c r="R80" s="96"/>
      <c r="S80" s="52"/>
    </row>
    <row r="81" spans="1:19" x14ac:dyDescent="0.25">
      <c r="A81" s="53"/>
      <c r="B81" s="53"/>
      <c r="C81" s="98"/>
      <c r="D81" s="98"/>
      <c r="E81" s="98"/>
      <c r="F81" s="98"/>
      <c r="G81" s="98"/>
      <c r="H81" s="98"/>
      <c r="I81" s="98"/>
      <c r="J81" s="98"/>
      <c r="K81" s="98"/>
      <c r="L81" s="98"/>
      <c r="M81" s="98"/>
      <c r="N81" s="98"/>
      <c r="O81" s="98"/>
      <c r="P81" s="98"/>
      <c r="Q81" s="98"/>
      <c r="R81" s="99"/>
    </row>
    <row r="82" spans="1:19" x14ac:dyDescent="0.25">
      <c r="A82" s="53"/>
      <c r="B82" s="53"/>
      <c r="C82" s="98"/>
      <c r="D82" s="98"/>
      <c r="E82" s="98"/>
      <c r="F82" s="98"/>
      <c r="G82" s="98"/>
      <c r="H82" s="98"/>
      <c r="I82" s="98"/>
      <c r="J82" s="98"/>
      <c r="K82" s="98"/>
      <c r="L82" s="98"/>
      <c r="M82" s="98"/>
      <c r="N82" s="98"/>
      <c r="O82" s="98"/>
      <c r="P82" s="98"/>
      <c r="Q82" s="98"/>
      <c r="R82" s="98"/>
    </row>
    <row r="83" spans="1:19" x14ac:dyDescent="0.25">
      <c r="A83" s="53"/>
      <c r="B83" s="53"/>
      <c r="C83" s="98"/>
      <c r="D83" s="98"/>
      <c r="E83" s="98"/>
      <c r="F83" s="98"/>
      <c r="G83" s="98"/>
      <c r="H83" s="98"/>
      <c r="I83" s="98"/>
      <c r="J83" s="98"/>
      <c r="K83" s="98"/>
      <c r="L83" s="98"/>
      <c r="M83" s="98"/>
      <c r="N83" s="98"/>
      <c r="O83" s="98"/>
      <c r="P83" s="98"/>
      <c r="Q83" s="98"/>
      <c r="R83" s="98"/>
    </row>
    <row r="84" spans="1:19" x14ac:dyDescent="0.25">
      <c r="A84" s="53"/>
      <c r="B84" s="53"/>
      <c r="C84" s="98"/>
      <c r="D84" s="98"/>
      <c r="E84" s="98"/>
      <c r="F84" s="98"/>
      <c r="G84" s="98"/>
      <c r="H84" s="98"/>
      <c r="I84" s="98"/>
      <c r="J84" s="98"/>
      <c r="K84" s="98"/>
      <c r="L84" s="98"/>
      <c r="M84" s="98"/>
      <c r="N84" s="98"/>
      <c r="O84" s="98"/>
      <c r="P84" s="98"/>
      <c r="Q84" s="98"/>
      <c r="R84" s="98"/>
    </row>
    <row r="85" spans="1:19" s="58" customFormat="1" x14ac:dyDescent="0.25">
      <c r="A85" s="53"/>
      <c r="B85" s="53"/>
      <c r="C85" s="98"/>
      <c r="D85" s="98"/>
      <c r="E85" s="98"/>
      <c r="F85" s="98"/>
      <c r="G85" s="98"/>
      <c r="H85" s="98"/>
      <c r="I85" s="98"/>
      <c r="J85" s="98"/>
      <c r="K85" s="98"/>
      <c r="L85" s="98"/>
      <c r="M85" s="98"/>
      <c r="N85" s="98"/>
      <c r="O85" s="98"/>
      <c r="P85" s="98"/>
      <c r="Q85" s="98"/>
      <c r="R85" s="98"/>
      <c r="S85" s="57"/>
    </row>
    <row r="86" spans="1:19" s="58" customFormat="1" x14ac:dyDescent="0.25">
      <c r="A86" s="56"/>
      <c r="C86" s="96"/>
      <c r="D86" s="96"/>
      <c r="E86" s="96"/>
      <c r="F86" s="96"/>
      <c r="G86" s="96"/>
      <c r="H86" s="96"/>
      <c r="I86" s="301"/>
      <c r="J86" s="301"/>
      <c r="K86" s="96"/>
      <c r="L86" s="96"/>
      <c r="M86" s="96"/>
      <c r="N86" s="96"/>
      <c r="O86" s="96"/>
      <c r="P86" s="96"/>
      <c r="Q86" s="96"/>
      <c r="R86" s="96"/>
      <c r="S86" s="57"/>
    </row>
    <row r="87" spans="1:19" s="58" customFormat="1" x14ac:dyDescent="0.25">
      <c r="A87" s="56"/>
      <c r="C87" s="96"/>
      <c r="D87" s="96"/>
      <c r="E87" s="96"/>
      <c r="F87" s="96"/>
      <c r="G87" s="96"/>
      <c r="H87" s="96"/>
      <c r="I87" s="301"/>
      <c r="J87" s="301"/>
      <c r="K87" s="96"/>
      <c r="L87" s="96"/>
      <c r="M87" s="96"/>
      <c r="N87" s="96"/>
      <c r="O87" s="96"/>
      <c r="P87" s="96"/>
      <c r="Q87" s="96"/>
      <c r="R87" s="96"/>
      <c r="S87" s="57"/>
    </row>
    <row r="88" spans="1:19" s="58" customFormat="1" x14ac:dyDescent="0.25">
      <c r="A88" s="56"/>
      <c r="C88" s="96"/>
      <c r="D88" s="96"/>
      <c r="E88" s="96"/>
      <c r="F88" s="96"/>
      <c r="G88" s="96"/>
      <c r="H88" s="96"/>
      <c r="I88" s="301"/>
      <c r="J88" s="301"/>
      <c r="K88" s="96"/>
      <c r="L88" s="96"/>
      <c r="M88" s="96"/>
      <c r="N88" s="96"/>
      <c r="O88" s="96"/>
      <c r="P88" s="96"/>
      <c r="Q88" s="96"/>
      <c r="R88" s="96"/>
      <c r="S88" s="57"/>
    </row>
    <row r="89" spans="1:19" s="58" customFormat="1" x14ac:dyDescent="0.25">
      <c r="A89" s="56"/>
      <c r="C89" s="96"/>
      <c r="D89" s="96"/>
      <c r="E89" s="96"/>
      <c r="F89" s="96"/>
      <c r="G89" s="96"/>
      <c r="H89" s="96"/>
      <c r="I89" s="301"/>
      <c r="J89" s="301"/>
      <c r="K89" s="96"/>
      <c r="L89" s="96"/>
      <c r="M89" s="96"/>
      <c r="N89" s="96"/>
      <c r="O89" s="96"/>
      <c r="P89" s="96"/>
      <c r="Q89" s="96"/>
      <c r="R89" s="96"/>
      <c r="S89" s="57"/>
    </row>
  </sheetData>
  <mergeCells count="28">
    <mergeCell ref="I86:J86"/>
    <mergeCell ref="I87:J87"/>
    <mergeCell ref="I88:J88"/>
    <mergeCell ref="I89:J89"/>
    <mergeCell ref="P4:Q5"/>
    <mergeCell ref="P6:P8"/>
    <mergeCell ref="Q6:Q8"/>
    <mergeCell ref="A1:S1"/>
    <mergeCell ref="A2:S2"/>
    <mergeCell ref="P3:R3"/>
    <mergeCell ref="A4:A8"/>
    <mergeCell ref="B4:B8"/>
    <mergeCell ref="C4:C8"/>
    <mergeCell ref="D4:D8"/>
    <mergeCell ref="S4:S8"/>
    <mergeCell ref="J6:J8"/>
    <mergeCell ref="K6:K8"/>
    <mergeCell ref="R6:R8"/>
    <mergeCell ref="J4:O5"/>
    <mergeCell ref="L6:L8"/>
    <mergeCell ref="M6:M8"/>
    <mergeCell ref="N6:N8"/>
    <mergeCell ref="O6:O8"/>
    <mergeCell ref="E4:E8"/>
    <mergeCell ref="F4:F8"/>
    <mergeCell ref="G4:G8"/>
    <mergeCell ref="H4:H8"/>
    <mergeCell ref="I4:I8"/>
  </mergeCells>
  <pageMargins left="0.7" right="0.7" top="0.75" bottom="0.75" header="0.3" footer="0.3"/>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2"/>
  <sheetViews>
    <sheetView workbookViewId="0"/>
  </sheetViews>
  <sheetFormatPr defaultColWidth="8.125" defaultRowHeight="12.75" x14ac:dyDescent="0.2"/>
  <cols>
    <col min="1" max="1" width="4.125" style="137" bestFit="1" customWidth="1"/>
    <col min="2" max="2" width="25" style="111" customWidth="1"/>
    <col min="3" max="3" width="14.875" style="111" customWidth="1"/>
    <col min="4" max="4" width="13.125" style="111" customWidth="1"/>
    <col min="5" max="6" width="7.625" style="111" customWidth="1"/>
    <col min="7" max="7" width="9.625" style="111" customWidth="1"/>
    <col min="8" max="8" width="7.625" style="111" customWidth="1"/>
    <col min="9" max="9" width="9.625" style="111" customWidth="1"/>
    <col min="10" max="10" width="10.125" style="138" customWidth="1"/>
    <col min="11" max="12" width="9.625" style="138" customWidth="1"/>
    <col min="13" max="13" width="9.5" style="138" customWidth="1"/>
    <col min="14" max="14" width="7.625" style="111" customWidth="1"/>
    <col min="15" max="15" width="13.875" style="111" customWidth="1"/>
    <col min="16" max="16384" width="8.125" style="111"/>
  </cols>
  <sheetData>
    <row r="1" spans="1:15" ht="17.25" customHeight="1" x14ac:dyDescent="0.2">
      <c r="A1" s="110" t="s">
        <v>162</v>
      </c>
      <c r="B1" s="110"/>
      <c r="C1" s="110"/>
      <c r="D1" s="110"/>
      <c r="E1" s="110"/>
      <c r="F1" s="110"/>
      <c r="G1" s="110"/>
      <c r="H1" s="110"/>
      <c r="I1" s="110"/>
      <c r="J1" s="110"/>
      <c r="K1" s="110"/>
      <c r="L1" s="110"/>
      <c r="M1" s="110"/>
      <c r="N1" s="110"/>
      <c r="O1" s="110"/>
    </row>
    <row r="2" spans="1:15" ht="39.75" customHeight="1" x14ac:dyDescent="0.2">
      <c r="A2" s="268" t="s">
        <v>181</v>
      </c>
      <c r="B2" s="269"/>
      <c r="C2" s="269"/>
      <c r="D2" s="269"/>
      <c r="E2" s="269"/>
      <c r="F2" s="269"/>
      <c r="G2" s="269"/>
      <c r="H2" s="269"/>
      <c r="I2" s="269"/>
      <c r="J2" s="269"/>
      <c r="K2" s="269"/>
      <c r="L2" s="269"/>
      <c r="M2" s="269"/>
      <c r="N2" s="269"/>
      <c r="O2" s="269"/>
    </row>
    <row r="3" spans="1:15" ht="21.75" hidden="1" customHeight="1" x14ac:dyDescent="0.2">
      <c r="A3" s="270" t="e">
        <f>#REF!</f>
        <v>#REF!</v>
      </c>
      <c r="B3" s="270"/>
      <c r="C3" s="270"/>
      <c r="D3" s="270"/>
      <c r="E3" s="270"/>
      <c r="F3" s="270"/>
      <c r="G3" s="270"/>
      <c r="H3" s="270"/>
      <c r="I3" s="270"/>
      <c r="J3" s="270"/>
      <c r="K3" s="270"/>
      <c r="L3" s="270"/>
      <c r="M3" s="270"/>
      <c r="N3" s="270"/>
      <c r="O3" s="270"/>
    </row>
    <row r="4" spans="1:15" x14ac:dyDescent="0.2">
      <c r="A4" s="271" t="s">
        <v>163</v>
      </c>
      <c r="B4" s="271"/>
      <c r="C4" s="271"/>
      <c r="D4" s="271"/>
      <c r="E4" s="271"/>
      <c r="F4" s="271"/>
      <c r="G4" s="271"/>
      <c r="H4" s="271"/>
      <c r="I4" s="271"/>
      <c r="J4" s="271"/>
      <c r="K4" s="271"/>
      <c r="L4" s="271"/>
      <c r="M4" s="271"/>
      <c r="N4" s="271"/>
      <c r="O4" s="271"/>
    </row>
    <row r="5" spans="1:15" ht="20.25" customHeight="1" x14ac:dyDescent="0.2">
      <c r="A5" s="272" t="s">
        <v>164</v>
      </c>
      <c r="B5" s="272" t="s">
        <v>165</v>
      </c>
      <c r="C5" s="306" t="s">
        <v>192</v>
      </c>
      <c r="D5" s="306" t="s">
        <v>167</v>
      </c>
      <c r="E5" s="272"/>
      <c r="F5" s="272"/>
      <c r="G5" s="272"/>
      <c r="H5" s="272"/>
      <c r="I5" s="272"/>
      <c r="J5" s="272"/>
      <c r="K5" s="272"/>
      <c r="L5" s="272"/>
      <c r="M5" s="272"/>
      <c r="N5" s="272"/>
      <c r="O5" s="273" t="s">
        <v>12</v>
      </c>
    </row>
    <row r="6" spans="1:15" s="112" customFormat="1" ht="20.25" customHeight="1" x14ac:dyDescent="0.2">
      <c r="A6" s="272"/>
      <c r="B6" s="272"/>
      <c r="C6" s="307"/>
      <c r="D6" s="307"/>
      <c r="E6" s="273" t="s">
        <v>168</v>
      </c>
      <c r="F6" s="280" t="s">
        <v>135</v>
      </c>
      <c r="G6" s="280"/>
      <c r="H6" s="280"/>
      <c r="I6" s="280"/>
      <c r="J6" s="280"/>
      <c r="K6" s="280"/>
      <c r="L6" s="280"/>
      <c r="M6" s="280"/>
      <c r="N6" s="280"/>
      <c r="O6" s="273"/>
    </row>
    <row r="7" spans="1:15" s="112" customFormat="1" ht="15.75" customHeight="1" x14ac:dyDescent="0.2">
      <c r="A7" s="272"/>
      <c r="B7" s="272"/>
      <c r="C7" s="307"/>
      <c r="D7" s="307"/>
      <c r="E7" s="273"/>
      <c r="F7" s="278" t="s">
        <v>183</v>
      </c>
      <c r="G7" s="278" t="s">
        <v>184</v>
      </c>
      <c r="H7" s="278" t="s">
        <v>185</v>
      </c>
      <c r="I7" s="276" t="s">
        <v>186</v>
      </c>
      <c r="J7" s="276" t="s">
        <v>187</v>
      </c>
      <c r="K7" s="276" t="s">
        <v>188</v>
      </c>
      <c r="L7" s="276" t="s">
        <v>189</v>
      </c>
      <c r="M7" s="276" t="s">
        <v>190</v>
      </c>
      <c r="N7" s="278" t="s">
        <v>169</v>
      </c>
      <c r="O7" s="273"/>
    </row>
    <row r="8" spans="1:15" s="112" customFormat="1" ht="126.6" customHeight="1" x14ac:dyDescent="0.2">
      <c r="A8" s="272"/>
      <c r="B8" s="272"/>
      <c r="C8" s="308"/>
      <c r="D8" s="308"/>
      <c r="E8" s="273"/>
      <c r="F8" s="279"/>
      <c r="G8" s="279"/>
      <c r="H8" s="279"/>
      <c r="I8" s="277"/>
      <c r="J8" s="277"/>
      <c r="K8" s="277"/>
      <c r="L8" s="277"/>
      <c r="M8" s="277"/>
      <c r="N8" s="279"/>
      <c r="O8" s="273"/>
    </row>
    <row r="9" spans="1:15" ht="21" customHeight="1" x14ac:dyDescent="0.2">
      <c r="A9" s="113"/>
      <c r="B9" s="114" t="s">
        <v>166</v>
      </c>
      <c r="C9" s="141">
        <f>C10+C19</f>
        <v>139280</v>
      </c>
      <c r="D9" s="114">
        <v>135050</v>
      </c>
      <c r="E9" s="115">
        <v>26160</v>
      </c>
      <c r="F9" s="115">
        <f t="shared" ref="F9:K9" si="0">F10+F19</f>
        <v>0</v>
      </c>
      <c r="G9" s="115">
        <f t="shared" si="0"/>
        <v>500</v>
      </c>
      <c r="H9" s="115">
        <f t="shared" si="0"/>
        <v>0</v>
      </c>
      <c r="I9" s="115">
        <f t="shared" si="0"/>
        <v>300</v>
      </c>
      <c r="J9" s="115">
        <f t="shared" si="0"/>
        <v>600</v>
      </c>
      <c r="K9" s="115">
        <f t="shared" si="0"/>
        <v>400</v>
      </c>
      <c r="L9" s="115"/>
      <c r="M9" s="115">
        <f>M10+M19</f>
        <v>2330</v>
      </c>
      <c r="N9" s="115">
        <f>N10+N19</f>
        <v>0</v>
      </c>
      <c r="O9" s="116"/>
    </row>
    <row r="10" spans="1:15" ht="21" customHeight="1" x14ac:dyDescent="0.2">
      <c r="A10" s="117" t="s">
        <v>27</v>
      </c>
      <c r="B10" s="118" t="s">
        <v>136</v>
      </c>
      <c r="C10" s="144">
        <f>D10+E10</f>
        <v>1900</v>
      </c>
      <c r="D10" s="118"/>
      <c r="E10" s="119">
        <f t="shared" ref="E10:N10" si="1">SUM(E11:E18)</f>
        <v>1900</v>
      </c>
      <c r="F10" s="119">
        <f t="shared" si="1"/>
        <v>0</v>
      </c>
      <c r="G10" s="119">
        <f t="shared" si="1"/>
        <v>500</v>
      </c>
      <c r="H10" s="119">
        <f t="shared" si="1"/>
        <v>0</v>
      </c>
      <c r="I10" s="119">
        <f t="shared" si="1"/>
        <v>300</v>
      </c>
      <c r="J10" s="119">
        <f t="shared" si="1"/>
        <v>600</v>
      </c>
      <c r="K10" s="119">
        <f t="shared" si="1"/>
        <v>400</v>
      </c>
      <c r="L10" s="119">
        <f t="shared" si="1"/>
        <v>100</v>
      </c>
      <c r="M10" s="119">
        <f t="shared" si="1"/>
        <v>0</v>
      </c>
      <c r="N10" s="119">
        <f t="shared" si="1"/>
        <v>0</v>
      </c>
      <c r="O10" s="120"/>
    </row>
    <row r="11" spans="1:15" ht="21" customHeight="1" x14ac:dyDescent="0.2">
      <c r="A11" s="122">
        <v>1</v>
      </c>
      <c r="B11" s="123" t="s">
        <v>170</v>
      </c>
      <c r="C11" s="144">
        <f t="shared" ref="C11:C18" si="2">D11+E11</f>
        <v>0</v>
      </c>
      <c r="D11" s="123"/>
      <c r="E11" s="124">
        <f>SUM(F11:N11)</f>
        <v>0</v>
      </c>
      <c r="F11" s="124"/>
      <c r="G11" s="124"/>
      <c r="H11" s="124"/>
      <c r="I11" s="124"/>
      <c r="J11" s="124"/>
      <c r="K11" s="124"/>
      <c r="L11" s="124"/>
      <c r="M11" s="124"/>
      <c r="N11" s="124"/>
      <c r="O11" s="125"/>
    </row>
    <row r="12" spans="1:15" ht="30" customHeight="1" x14ac:dyDescent="0.2">
      <c r="A12" s="122">
        <v>3</v>
      </c>
      <c r="B12" s="123" t="s">
        <v>171</v>
      </c>
      <c r="C12" s="144">
        <f t="shared" si="2"/>
        <v>0</v>
      </c>
      <c r="D12" s="123"/>
      <c r="E12" s="124"/>
      <c r="F12" s="124"/>
      <c r="G12" s="124"/>
      <c r="H12" s="124"/>
      <c r="I12" s="124"/>
      <c r="J12" s="124"/>
      <c r="K12" s="124"/>
      <c r="L12" s="124"/>
      <c r="M12" s="124"/>
      <c r="N12" s="119"/>
      <c r="O12" s="125"/>
    </row>
    <row r="13" spans="1:15" ht="21" customHeight="1" x14ac:dyDescent="0.2">
      <c r="A13" s="122">
        <v>4</v>
      </c>
      <c r="B13" s="123" t="s">
        <v>172</v>
      </c>
      <c r="C13" s="144">
        <f t="shared" si="2"/>
        <v>1000</v>
      </c>
      <c r="D13" s="123"/>
      <c r="E13" s="124">
        <f t="shared" ref="E13:E18" si="3">SUM(F13:N13)</f>
        <v>1000</v>
      </c>
      <c r="F13" s="124"/>
      <c r="G13" s="124">
        <v>500</v>
      </c>
      <c r="H13" s="124"/>
      <c r="I13" s="124"/>
      <c r="J13" s="124"/>
      <c r="K13" s="124">
        <v>400</v>
      </c>
      <c r="L13" s="124">
        <v>100</v>
      </c>
      <c r="M13" s="124"/>
      <c r="N13" s="119"/>
      <c r="O13" s="125"/>
    </row>
    <row r="14" spans="1:15" ht="29.1" customHeight="1" x14ac:dyDescent="0.2">
      <c r="A14" s="122">
        <v>5</v>
      </c>
      <c r="B14" s="123" t="s">
        <v>173</v>
      </c>
      <c r="C14" s="144">
        <f t="shared" si="2"/>
        <v>0</v>
      </c>
      <c r="D14" s="123"/>
      <c r="E14" s="124">
        <f t="shared" si="3"/>
        <v>0</v>
      </c>
      <c r="F14" s="124"/>
      <c r="G14" s="124"/>
      <c r="H14" s="124"/>
      <c r="I14" s="124"/>
      <c r="J14" s="124"/>
      <c r="K14" s="124"/>
      <c r="L14" s="124"/>
      <c r="M14" s="124"/>
      <c r="N14" s="119"/>
      <c r="O14" s="125"/>
    </row>
    <row r="15" spans="1:15" ht="21" customHeight="1" x14ac:dyDescent="0.2">
      <c r="A15" s="122">
        <v>6</v>
      </c>
      <c r="B15" s="123" t="s">
        <v>174</v>
      </c>
      <c r="C15" s="144">
        <f t="shared" si="2"/>
        <v>0</v>
      </c>
      <c r="D15" s="123"/>
      <c r="E15" s="124">
        <f t="shared" si="3"/>
        <v>0</v>
      </c>
      <c r="F15" s="124"/>
      <c r="G15" s="124"/>
      <c r="H15" s="124"/>
      <c r="I15" s="124"/>
      <c r="J15" s="124"/>
      <c r="K15" s="124"/>
      <c r="L15" s="124"/>
      <c r="M15" s="124"/>
      <c r="N15" s="119"/>
      <c r="O15" s="123"/>
    </row>
    <row r="16" spans="1:15" ht="33" customHeight="1" x14ac:dyDescent="0.2">
      <c r="A16" s="122">
        <v>7</v>
      </c>
      <c r="B16" s="123" t="s">
        <v>175</v>
      </c>
      <c r="C16" s="144">
        <f t="shared" si="2"/>
        <v>300</v>
      </c>
      <c r="D16" s="123"/>
      <c r="E16" s="124">
        <f t="shared" si="3"/>
        <v>300</v>
      </c>
      <c r="F16" s="124"/>
      <c r="G16" s="124"/>
      <c r="H16" s="124"/>
      <c r="I16" s="124">
        <v>300</v>
      </c>
      <c r="J16" s="124"/>
      <c r="K16" s="124"/>
      <c r="L16" s="124"/>
      <c r="M16" s="124"/>
      <c r="N16" s="119"/>
      <c r="O16" s="123"/>
    </row>
    <row r="17" spans="1:16" ht="21" customHeight="1" x14ac:dyDescent="0.2">
      <c r="A17" s="122">
        <v>9</v>
      </c>
      <c r="B17" s="123" t="s">
        <v>176</v>
      </c>
      <c r="C17" s="144">
        <f t="shared" si="2"/>
        <v>100</v>
      </c>
      <c r="D17" s="123"/>
      <c r="E17" s="124">
        <f t="shared" si="3"/>
        <v>100</v>
      </c>
      <c r="F17" s="124"/>
      <c r="G17" s="124"/>
      <c r="H17" s="124"/>
      <c r="I17" s="124"/>
      <c r="J17" s="124">
        <v>100</v>
      </c>
      <c r="K17" s="124"/>
      <c r="L17" s="124"/>
      <c r="M17" s="124"/>
      <c r="N17" s="119"/>
      <c r="O17" s="123"/>
    </row>
    <row r="18" spans="1:16" ht="21" customHeight="1" x14ac:dyDescent="0.2">
      <c r="A18" s="122">
        <v>10</v>
      </c>
      <c r="B18" s="123" t="s">
        <v>177</v>
      </c>
      <c r="C18" s="144">
        <f t="shared" si="2"/>
        <v>500</v>
      </c>
      <c r="D18" s="123"/>
      <c r="E18" s="124">
        <f t="shared" si="3"/>
        <v>500</v>
      </c>
      <c r="F18" s="124"/>
      <c r="G18" s="124"/>
      <c r="H18" s="124"/>
      <c r="I18" s="124"/>
      <c r="J18" s="124">
        <v>500</v>
      </c>
      <c r="K18" s="124"/>
      <c r="L18" s="124"/>
      <c r="M18" s="124"/>
      <c r="N18" s="124"/>
      <c r="O18" s="125"/>
    </row>
    <row r="19" spans="1:16" s="129" customFormat="1" ht="21" customHeight="1" x14ac:dyDescent="0.2">
      <c r="A19" s="117" t="s">
        <v>41</v>
      </c>
      <c r="B19" s="118" t="s">
        <v>137</v>
      </c>
      <c r="C19" s="144">
        <f>D19+E19</f>
        <v>137380</v>
      </c>
      <c r="D19" s="118">
        <v>135050</v>
      </c>
      <c r="E19" s="126">
        <f>SUM(F19:M19)</f>
        <v>2330</v>
      </c>
      <c r="F19" s="126">
        <f t="shared" ref="F19:M19" si="4">SUM(F20:F29)</f>
        <v>0</v>
      </c>
      <c r="G19" s="126">
        <f t="shared" si="4"/>
        <v>0</v>
      </c>
      <c r="H19" s="126">
        <f t="shared" si="4"/>
        <v>0</v>
      </c>
      <c r="I19" s="126">
        <f t="shared" si="4"/>
        <v>0</v>
      </c>
      <c r="J19" s="126">
        <f t="shared" si="4"/>
        <v>0</v>
      </c>
      <c r="K19" s="126">
        <f t="shared" si="4"/>
        <v>0</v>
      </c>
      <c r="L19" s="126">
        <f t="shared" si="4"/>
        <v>0</v>
      </c>
      <c r="M19" s="126">
        <f t="shared" si="4"/>
        <v>2330</v>
      </c>
      <c r="N19" s="126"/>
      <c r="O19" s="127"/>
      <c r="P19" s="128"/>
    </row>
    <row r="20" spans="1:16" ht="21" customHeight="1" x14ac:dyDescent="0.2">
      <c r="A20" s="122">
        <v>1</v>
      </c>
      <c r="B20" s="123" t="s">
        <v>121</v>
      </c>
      <c r="C20" s="142">
        <f>D20+E20</f>
        <v>24148.800000000003</v>
      </c>
      <c r="D20" s="142">
        <f>'Phân vốn đầu tư 2022'!Q68</f>
        <v>23768.800000000003</v>
      </c>
      <c r="E20" s="126">
        <f t="shared" ref="E20:E29" si="5">SUM(F20:M20)</f>
        <v>380</v>
      </c>
      <c r="F20" s="124"/>
      <c r="G20" s="124"/>
      <c r="H20" s="124"/>
      <c r="I20" s="124"/>
      <c r="J20" s="130"/>
      <c r="K20" s="130"/>
      <c r="L20" s="130"/>
      <c r="M20" s="124">
        <f>11*30+50</f>
        <v>380</v>
      </c>
      <c r="N20" s="124"/>
      <c r="O20" s="123"/>
      <c r="P20" s="121"/>
    </row>
    <row r="21" spans="1:16" ht="21" customHeight="1" x14ac:dyDescent="0.2">
      <c r="A21" s="122">
        <v>2</v>
      </c>
      <c r="B21" s="123" t="s">
        <v>42</v>
      </c>
      <c r="C21" s="142">
        <f>D21+E21</f>
        <v>31601.600000000002</v>
      </c>
      <c r="D21" s="142">
        <f>'Phân vốn đầu tư 2022'!Q24</f>
        <v>31331.600000000002</v>
      </c>
      <c r="E21" s="126">
        <f t="shared" si="5"/>
        <v>270</v>
      </c>
      <c r="F21" s="124"/>
      <c r="G21" s="124"/>
      <c r="H21" s="124"/>
      <c r="I21" s="124"/>
      <c r="J21" s="130"/>
      <c r="K21" s="130"/>
      <c r="L21" s="130"/>
      <c r="M21" s="124">
        <f>11*20+50</f>
        <v>270</v>
      </c>
      <c r="N21" s="124"/>
      <c r="O21" s="131"/>
      <c r="P21" s="121"/>
    </row>
    <row r="22" spans="1:16" ht="21" customHeight="1" x14ac:dyDescent="0.2">
      <c r="A22" s="122">
        <v>3</v>
      </c>
      <c r="B22" s="123" t="s">
        <v>53</v>
      </c>
      <c r="C22" s="142">
        <f t="shared" ref="C22:C29" si="6">D22+E22</f>
        <v>5612</v>
      </c>
      <c r="D22" s="142">
        <f>'Phân vốn đầu tư 2022'!Q31</f>
        <v>5402</v>
      </c>
      <c r="E22" s="126">
        <f t="shared" si="5"/>
        <v>210</v>
      </c>
      <c r="F22" s="124"/>
      <c r="G22" s="124"/>
      <c r="H22" s="124"/>
      <c r="I22" s="124"/>
      <c r="J22" s="130"/>
      <c r="K22" s="130"/>
      <c r="L22" s="130"/>
      <c r="M22" s="124">
        <f>8*20+50</f>
        <v>210</v>
      </c>
      <c r="N22" s="124"/>
      <c r="O22" s="131"/>
      <c r="P22" s="121"/>
    </row>
    <row r="23" spans="1:16" ht="21" customHeight="1" x14ac:dyDescent="0.2">
      <c r="A23" s="122">
        <v>4</v>
      </c>
      <c r="B23" s="131" t="s">
        <v>87</v>
      </c>
      <c r="C23" s="142">
        <f t="shared" si="6"/>
        <v>32602.000000000004</v>
      </c>
      <c r="D23" s="132">
        <f>'Phân vốn đầu tư 2022'!Q45</f>
        <v>32412.000000000004</v>
      </c>
      <c r="E23" s="126">
        <f t="shared" si="5"/>
        <v>190</v>
      </c>
      <c r="F23" s="124"/>
      <c r="G23" s="124"/>
      <c r="H23" s="124"/>
      <c r="I23" s="124"/>
      <c r="J23" s="130"/>
      <c r="K23" s="130"/>
      <c r="L23" s="130"/>
      <c r="M23" s="124">
        <f>7*20+50</f>
        <v>190</v>
      </c>
      <c r="N23" s="124"/>
      <c r="O23" s="132"/>
      <c r="P23" s="121"/>
    </row>
    <row r="24" spans="1:16" ht="21" customHeight="1" x14ac:dyDescent="0.2">
      <c r="A24" s="122">
        <v>5</v>
      </c>
      <c r="B24" s="131" t="s">
        <v>108</v>
      </c>
      <c r="C24" s="142">
        <f t="shared" si="6"/>
        <v>270</v>
      </c>
      <c r="D24" s="131"/>
      <c r="E24" s="126">
        <f t="shared" si="5"/>
        <v>270</v>
      </c>
      <c r="F24" s="124"/>
      <c r="G24" s="124"/>
      <c r="H24" s="124"/>
      <c r="I24" s="124"/>
      <c r="J24" s="130"/>
      <c r="K24" s="130"/>
      <c r="L24" s="130"/>
      <c r="M24" s="124">
        <f>11*20+50</f>
        <v>270</v>
      </c>
      <c r="N24" s="124"/>
      <c r="O24" s="131"/>
      <c r="P24" s="121"/>
    </row>
    <row r="25" spans="1:16" ht="21" customHeight="1" x14ac:dyDescent="0.2">
      <c r="A25" s="122">
        <v>6</v>
      </c>
      <c r="B25" s="123" t="s">
        <v>28</v>
      </c>
      <c r="C25" s="142">
        <f t="shared" si="6"/>
        <v>3511.2000000000003</v>
      </c>
      <c r="D25" s="142">
        <f>'Phân vốn đầu tư 2022'!Q20</f>
        <v>3241.2000000000003</v>
      </c>
      <c r="E25" s="126">
        <f t="shared" si="5"/>
        <v>270</v>
      </c>
      <c r="F25" s="124"/>
      <c r="G25" s="124"/>
      <c r="H25" s="124"/>
      <c r="I25" s="124"/>
      <c r="J25" s="130"/>
      <c r="K25" s="130"/>
      <c r="L25" s="130"/>
      <c r="M25" s="124">
        <f>11*20+50</f>
        <v>270</v>
      </c>
      <c r="N25" s="124"/>
      <c r="O25" s="131"/>
      <c r="P25" s="121"/>
    </row>
    <row r="26" spans="1:16" ht="21" customHeight="1" x14ac:dyDescent="0.2">
      <c r="A26" s="122">
        <v>7</v>
      </c>
      <c r="B26" s="131" t="s">
        <v>96</v>
      </c>
      <c r="C26" s="142">
        <f t="shared" si="6"/>
        <v>6732.4000000000005</v>
      </c>
      <c r="D26" s="132">
        <f>'Phân vốn đầu tư 2022'!Q52</f>
        <v>6482.4000000000005</v>
      </c>
      <c r="E26" s="126">
        <f t="shared" si="5"/>
        <v>250</v>
      </c>
      <c r="F26" s="124"/>
      <c r="G26" s="124"/>
      <c r="H26" s="124"/>
      <c r="I26" s="124"/>
      <c r="J26" s="130"/>
      <c r="K26" s="130"/>
      <c r="L26" s="130"/>
      <c r="M26" s="124">
        <f>10*20+50</f>
        <v>250</v>
      </c>
      <c r="N26" s="124"/>
      <c r="O26" s="131"/>
      <c r="P26" s="121"/>
    </row>
    <row r="27" spans="1:16" ht="21" customHeight="1" x14ac:dyDescent="0.2">
      <c r="A27" s="122">
        <v>8</v>
      </c>
      <c r="B27" s="131" t="s">
        <v>79</v>
      </c>
      <c r="C27" s="142">
        <f t="shared" si="6"/>
        <v>28260.400000000001</v>
      </c>
      <c r="D27" s="132">
        <f>'Phân vốn đầu tư 2022'!Q41</f>
        <v>28090.400000000001</v>
      </c>
      <c r="E27" s="126">
        <f t="shared" si="5"/>
        <v>170</v>
      </c>
      <c r="F27" s="124"/>
      <c r="G27" s="124"/>
      <c r="H27" s="124"/>
      <c r="I27" s="124"/>
      <c r="J27" s="130"/>
      <c r="K27" s="130"/>
      <c r="L27" s="130"/>
      <c r="M27" s="124">
        <f>6*20+50</f>
        <v>170</v>
      </c>
      <c r="N27" s="124"/>
      <c r="O27" s="131"/>
      <c r="P27" s="121"/>
    </row>
    <row r="28" spans="1:16" ht="21" customHeight="1" x14ac:dyDescent="0.2">
      <c r="A28" s="122">
        <v>9</v>
      </c>
      <c r="B28" s="131" t="s">
        <v>68</v>
      </c>
      <c r="C28" s="142">
        <f t="shared" si="6"/>
        <v>3451.2000000000003</v>
      </c>
      <c r="D28" s="132">
        <f>'Phân vốn đầu tư 2022'!Q37</f>
        <v>3241.2000000000003</v>
      </c>
      <c r="E28" s="126">
        <f t="shared" si="5"/>
        <v>210</v>
      </c>
      <c r="F28" s="124"/>
      <c r="G28" s="124"/>
      <c r="H28" s="124"/>
      <c r="I28" s="124"/>
      <c r="J28" s="130"/>
      <c r="K28" s="130"/>
      <c r="L28" s="130"/>
      <c r="M28" s="124">
        <f>8*20+50</f>
        <v>210</v>
      </c>
      <c r="N28" s="124"/>
      <c r="O28" s="131"/>
      <c r="P28" s="121"/>
    </row>
    <row r="29" spans="1:16" ht="21" customHeight="1" x14ac:dyDescent="0.2">
      <c r="A29" s="133">
        <v>10</v>
      </c>
      <c r="B29" s="134" t="s">
        <v>178</v>
      </c>
      <c r="C29" s="145">
        <f t="shared" si="6"/>
        <v>1190.4000000000001</v>
      </c>
      <c r="D29" s="143">
        <f>'Phân vốn đầu tư 2022'!Q35</f>
        <v>1080.4000000000001</v>
      </c>
      <c r="E29" s="146">
        <f t="shared" si="5"/>
        <v>110</v>
      </c>
      <c r="F29" s="135"/>
      <c r="G29" s="135"/>
      <c r="H29" s="135"/>
      <c r="I29" s="135"/>
      <c r="J29" s="136"/>
      <c r="K29" s="136"/>
      <c r="L29" s="136"/>
      <c r="M29" s="135">
        <f>3*20+50</f>
        <v>110</v>
      </c>
      <c r="N29" s="135"/>
      <c r="O29" s="134"/>
      <c r="P29" s="121"/>
    </row>
    <row r="30" spans="1:16" ht="7.5" customHeight="1" x14ac:dyDescent="0.2"/>
    <row r="31" spans="1:16" x14ac:dyDescent="0.2">
      <c r="B31" s="139" t="s">
        <v>179</v>
      </c>
      <c r="C31" s="139"/>
      <c r="D31" s="139"/>
    </row>
    <row r="32" spans="1:16" ht="41.25" customHeight="1" x14ac:dyDescent="0.2">
      <c r="B32" s="274" t="s">
        <v>180</v>
      </c>
      <c r="C32" s="274"/>
      <c r="D32" s="274"/>
      <c r="E32" s="274"/>
      <c r="F32" s="274"/>
      <c r="G32" s="274"/>
      <c r="H32" s="274"/>
      <c r="I32" s="274"/>
      <c r="J32" s="274"/>
      <c r="K32" s="274"/>
      <c r="L32" s="274"/>
      <c r="M32" s="274"/>
      <c r="N32" s="274"/>
      <c r="O32" s="274"/>
    </row>
    <row r="33" spans="2:15" x14ac:dyDescent="0.2">
      <c r="N33" s="121"/>
    </row>
    <row r="34" spans="2:15" x14ac:dyDescent="0.2">
      <c r="N34" s="121"/>
    </row>
    <row r="35" spans="2:15" ht="147" customHeight="1" x14ac:dyDescent="0.2">
      <c r="B35" s="275" t="s">
        <v>182</v>
      </c>
      <c r="C35" s="275"/>
      <c r="D35" s="275"/>
      <c r="E35" s="275"/>
      <c r="F35" s="275"/>
      <c r="G35" s="275"/>
      <c r="H35" s="275"/>
      <c r="I35" s="275"/>
      <c r="J35" s="275"/>
      <c r="K35" s="275"/>
      <c r="L35" s="275"/>
      <c r="M35" s="275"/>
      <c r="N35" s="275"/>
      <c r="O35" s="275"/>
    </row>
    <row r="36" spans="2:15" x14ac:dyDescent="0.2">
      <c r="N36" s="121"/>
    </row>
    <row r="37" spans="2:15" x14ac:dyDescent="0.2">
      <c r="N37" s="121"/>
    </row>
    <row r="38" spans="2:15" x14ac:dyDescent="0.2">
      <c r="N38" s="121"/>
    </row>
    <row r="39" spans="2:15" x14ac:dyDescent="0.2">
      <c r="N39" s="121"/>
    </row>
    <row r="40" spans="2:15" x14ac:dyDescent="0.2">
      <c r="N40" s="121"/>
    </row>
    <row r="41" spans="2:15" x14ac:dyDescent="0.2">
      <c r="N41" s="121"/>
    </row>
    <row r="42" spans="2:15" x14ac:dyDescent="0.2">
      <c r="N42" s="121"/>
    </row>
    <row r="43" spans="2:15" x14ac:dyDescent="0.2">
      <c r="N43" s="121"/>
    </row>
    <row r="44" spans="2:15" x14ac:dyDescent="0.2">
      <c r="N44" s="121">
        <f>ROUND(N31,0)</f>
        <v>0</v>
      </c>
    </row>
    <row r="45" spans="2:15" x14ac:dyDescent="0.2">
      <c r="N45" s="121">
        <f>ROUND(N32,0)</f>
        <v>0</v>
      </c>
    </row>
    <row r="46" spans="2:15" x14ac:dyDescent="0.2">
      <c r="N46" s="121"/>
    </row>
    <row r="47" spans="2:15" x14ac:dyDescent="0.2">
      <c r="N47" s="121"/>
    </row>
    <row r="48" spans="2:15" x14ac:dyDescent="0.2">
      <c r="N48" s="121"/>
    </row>
    <row r="49" spans="5:12" x14ac:dyDescent="0.2">
      <c r="J49" s="111"/>
      <c r="K49" s="111"/>
      <c r="L49" s="111"/>
    </row>
    <row r="52" spans="5:12" x14ac:dyDescent="0.2">
      <c r="E52" s="111" t="s">
        <v>133</v>
      </c>
    </row>
  </sheetData>
  <mergeCells count="22">
    <mergeCell ref="B32:O32"/>
    <mergeCell ref="B35:O35"/>
    <mergeCell ref="C5:C8"/>
    <mergeCell ref="D5:D8"/>
    <mergeCell ref="G7:G8"/>
    <mergeCell ref="H7:H8"/>
    <mergeCell ref="I7:I8"/>
    <mergeCell ref="J7:J8"/>
    <mergeCell ref="F6:N6"/>
    <mergeCell ref="F7:F8"/>
    <mergeCell ref="K7:K8"/>
    <mergeCell ref="L7:L8"/>
    <mergeCell ref="A2:O2"/>
    <mergeCell ref="A3:O3"/>
    <mergeCell ref="A4:O4"/>
    <mergeCell ref="A5:A8"/>
    <mergeCell ref="B5:B8"/>
    <mergeCell ref="E5:N5"/>
    <mergeCell ref="O5:O8"/>
    <mergeCell ref="E6:E8"/>
    <mergeCell ref="M7:M8"/>
    <mergeCell ref="N7:N8"/>
  </mergeCells>
  <pageMargins left="0.22" right="0.17" top="0.56999999999999995" bottom="0.31496062992126" header="0.31496062992126" footer="0.196850393700787"/>
  <pageSetup paperSize="9" scale="58" orientation="landscape" r:id="rId1"/>
  <headerFooter>
    <oddFooter>&amp;R&amp;10&amp;P/&amp;N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workbookViewId="0">
      <selection sqref="A1:V1"/>
    </sheetView>
  </sheetViews>
  <sheetFormatPr defaultColWidth="2.625" defaultRowHeight="15.75" x14ac:dyDescent="0.25"/>
  <cols>
    <col min="1" max="1" width="2.625" style="56" bestFit="1" customWidth="1"/>
    <col min="2" max="2" width="12.625" style="58" customWidth="1"/>
    <col min="3" max="3" width="8.375" style="59" customWidth="1"/>
    <col min="4" max="4" width="9.625" style="58" customWidth="1"/>
    <col min="5" max="5" width="6.875" style="51" customWidth="1"/>
    <col min="6" max="6" width="5.875" style="58" customWidth="1"/>
    <col min="7" max="9" width="7.125" style="58" customWidth="1"/>
    <col min="10" max="10" width="6.625" style="58" customWidth="1"/>
    <col min="11" max="11" width="7.125" style="58" customWidth="1"/>
    <col min="12" max="12" width="9.125" style="56" customWidth="1"/>
    <col min="13" max="13" width="8.375" style="56" customWidth="1"/>
    <col min="14" max="14" width="13.5" style="56" customWidth="1"/>
    <col min="15" max="15" width="8.125" style="56" customWidth="1"/>
    <col min="16" max="16" width="7.875" style="58" customWidth="1"/>
    <col min="17" max="17" width="7" style="58" customWidth="1"/>
    <col min="18" max="18" width="7.5" style="58" customWidth="1"/>
    <col min="19" max="19" width="7.125" style="58" customWidth="1"/>
    <col min="20" max="20" width="7.5" style="56" customWidth="1"/>
    <col min="21" max="21" width="9.625" style="5" customWidth="1"/>
    <col min="22" max="22" width="7.125" style="5" customWidth="1"/>
    <col min="23" max="230" width="8.125" style="56" customWidth="1"/>
    <col min="231" max="231" width="2.625" style="56" bestFit="1" customWidth="1"/>
    <col min="232" max="255" width="13.875" style="56" customWidth="1"/>
    <col min="256" max="256" width="2.625" style="56" bestFit="1"/>
    <col min="257" max="16384" width="2.625" style="56"/>
  </cols>
  <sheetData>
    <row r="1" spans="1:24" s="1" customFormat="1" x14ac:dyDescent="0.25">
      <c r="A1" s="285" t="s">
        <v>134</v>
      </c>
      <c r="B1" s="285"/>
      <c r="C1" s="285"/>
      <c r="D1" s="285"/>
      <c r="E1" s="285"/>
      <c r="F1" s="285"/>
      <c r="G1" s="285"/>
      <c r="H1" s="285"/>
      <c r="I1" s="285"/>
      <c r="J1" s="285"/>
      <c r="K1" s="285"/>
      <c r="L1" s="285"/>
      <c r="M1" s="285"/>
      <c r="N1" s="285"/>
      <c r="O1" s="285"/>
      <c r="P1" s="285"/>
      <c r="Q1" s="285"/>
      <c r="R1" s="285"/>
      <c r="S1" s="285"/>
      <c r="T1" s="285"/>
      <c r="U1" s="285"/>
      <c r="V1" s="285"/>
    </row>
    <row r="2" spans="1:24" s="1" customFormat="1" ht="55.35" customHeight="1" x14ac:dyDescent="0.25">
      <c r="A2" s="286" t="s">
        <v>0</v>
      </c>
      <c r="B2" s="286"/>
      <c r="C2" s="286"/>
      <c r="D2" s="286"/>
      <c r="E2" s="286"/>
      <c r="F2" s="286"/>
      <c r="G2" s="286"/>
      <c r="H2" s="286"/>
      <c r="I2" s="286"/>
      <c r="J2" s="286"/>
      <c r="K2" s="286"/>
      <c r="L2" s="286"/>
      <c r="M2" s="286"/>
      <c r="N2" s="286"/>
      <c r="O2" s="286"/>
      <c r="P2" s="286"/>
      <c r="Q2" s="286"/>
      <c r="R2" s="286"/>
      <c r="S2" s="286"/>
      <c r="T2" s="286"/>
      <c r="U2" s="286"/>
      <c r="V2" s="2"/>
    </row>
    <row r="3" spans="1:24" s="1" customFormat="1" x14ac:dyDescent="0.25">
      <c r="A3" s="3"/>
      <c r="B3" s="3"/>
      <c r="C3" s="4"/>
      <c r="D3" s="3"/>
      <c r="E3" s="70"/>
      <c r="F3" s="71"/>
      <c r="G3" s="71"/>
      <c r="H3" s="71"/>
      <c r="I3" s="71"/>
      <c r="J3" s="71"/>
      <c r="K3" s="71"/>
      <c r="M3" s="314"/>
      <c r="N3" s="314"/>
      <c r="O3" s="314"/>
      <c r="P3" s="314"/>
      <c r="Q3" s="314"/>
      <c r="R3" s="314"/>
      <c r="S3" s="314"/>
      <c r="T3" s="314"/>
      <c r="U3" s="2"/>
      <c r="V3" s="2"/>
    </row>
    <row r="4" spans="1:24" s="5" customFormat="1" ht="15.6" customHeight="1" x14ac:dyDescent="0.2">
      <c r="A4" s="288" t="s">
        <v>1</v>
      </c>
      <c r="B4" s="288" t="s">
        <v>2</v>
      </c>
      <c r="C4" s="281" t="s">
        <v>3</v>
      </c>
      <c r="D4" s="288" t="s">
        <v>4</v>
      </c>
      <c r="E4" s="281" t="s">
        <v>5</v>
      </c>
      <c r="F4" s="284" t="s">
        <v>6</v>
      </c>
      <c r="G4" s="295" t="s">
        <v>7</v>
      </c>
      <c r="H4" s="296"/>
      <c r="I4" s="296"/>
      <c r="J4" s="296"/>
      <c r="K4" s="297"/>
      <c r="L4" s="312" t="s">
        <v>8</v>
      </c>
      <c r="M4" s="284" t="s">
        <v>9</v>
      </c>
      <c r="N4" s="292" t="s">
        <v>10</v>
      </c>
      <c r="O4" s="292" t="s">
        <v>11</v>
      </c>
      <c r="P4" s="288" t="s">
        <v>7</v>
      </c>
      <c r="Q4" s="288"/>
      <c r="R4" s="288"/>
      <c r="S4" s="288"/>
      <c r="T4" s="288"/>
      <c r="U4" s="288"/>
      <c r="V4" s="289" t="s">
        <v>12</v>
      </c>
    </row>
    <row r="5" spans="1:24" s="5" customFormat="1" ht="15.6" customHeight="1" x14ac:dyDescent="0.2">
      <c r="A5" s="288"/>
      <c r="B5" s="288"/>
      <c r="C5" s="282"/>
      <c r="D5" s="288"/>
      <c r="E5" s="282"/>
      <c r="F5" s="284"/>
      <c r="G5" s="298"/>
      <c r="H5" s="299"/>
      <c r="I5" s="299"/>
      <c r="J5" s="299"/>
      <c r="K5" s="300"/>
      <c r="L5" s="312"/>
      <c r="M5" s="284"/>
      <c r="N5" s="293"/>
      <c r="O5" s="293"/>
      <c r="P5" s="288"/>
      <c r="Q5" s="288"/>
      <c r="R5" s="288"/>
      <c r="S5" s="288"/>
      <c r="T5" s="288"/>
      <c r="U5" s="288"/>
      <c r="V5" s="290"/>
    </row>
    <row r="6" spans="1:24" s="5" customFormat="1" ht="51" customHeight="1" x14ac:dyDescent="0.2">
      <c r="A6" s="288"/>
      <c r="B6" s="288"/>
      <c r="C6" s="282"/>
      <c r="D6" s="288"/>
      <c r="E6" s="282"/>
      <c r="F6" s="284"/>
      <c r="G6" s="284" t="s">
        <v>13</v>
      </c>
      <c r="H6" s="284"/>
      <c r="I6" s="284" t="s">
        <v>14</v>
      </c>
      <c r="J6" s="284" t="s">
        <v>15</v>
      </c>
      <c r="K6" s="292" t="s">
        <v>16</v>
      </c>
      <c r="L6" s="312"/>
      <c r="M6" s="284"/>
      <c r="N6" s="293"/>
      <c r="O6" s="293"/>
      <c r="P6" s="281" t="s">
        <v>17</v>
      </c>
      <c r="Q6" s="302" t="s">
        <v>18</v>
      </c>
      <c r="R6" s="310"/>
      <c r="S6" s="303"/>
      <c r="T6" s="284" t="s">
        <v>19</v>
      </c>
      <c r="U6" s="313" t="s">
        <v>20</v>
      </c>
      <c r="V6" s="290"/>
    </row>
    <row r="7" spans="1:24" s="5" customFormat="1" ht="27.6" customHeight="1" x14ac:dyDescent="0.2">
      <c r="A7" s="288"/>
      <c r="B7" s="288"/>
      <c r="C7" s="282"/>
      <c r="D7" s="288"/>
      <c r="E7" s="282"/>
      <c r="F7" s="284"/>
      <c r="G7" s="284" t="s">
        <v>21</v>
      </c>
      <c r="H7" s="284" t="s">
        <v>22</v>
      </c>
      <c r="I7" s="284"/>
      <c r="J7" s="284"/>
      <c r="K7" s="293"/>
      <c r="L7" s="312"/>
      <c r="M7" s="284"/>
      <c r="N7" s="293"/>
      <c r="O7" s="293"/>
      <c r="P7" s="282"/>
      <c r="Q7" s="288" t="s">
        <v>23</v>
      </c>
      <c r="R7" s="311" t="s">
        <v>24</v>
      </c>
      <c r="S7" s="311" t="s">
        <v>25</v>
      </c>
      <c r="T7" s="284"/>
      <c r="U7" s="313"/>
      <c r="V7" s="290"/>
    </row>
    <row r="8" spans="1:24" s="5" customFormat="1" ht="36" customHeight="1" x14ac:dyDescent="0.2">
      <c r="A8" s="288"/>
      <c r="B8" s="288"/>
      <c r="C8" s="283"/>
      <c r="D8" s="288"/>
      <c r="E8" s="283"/>
      <c r="F8" s="284"/>
      <c r="G8" s="284"/>
      <c r="H8" s="284"/>
      <c r="I8" s="284"/>
      <c r="J8" s="284"/>
      <c r="K8" s="294"/>
      <c r="L8" s="312"/>
      <c r="M8" s="284"/>
      <c r="N8" s="294"/>
      <c r="O8" s="294"/>
      <c r="P8" s="283"/>
      <c r="Q8" s="288"/>
      <c r="R8" s="311"/>
      <c r="S8" s="311"/>
      <c r="T8" s="284"/>
      <c r="U8" s="313"/>
      <c r="V8" s="291"/>
    </row>
    <row r="9" spans="1:24" s="9" customFormat="1" ht="13.5" x14ac:dyDescent="0.25">
      <c r="A9" s="6"/>
      <c r="B9" s="6"/>
      <c r="C9" s="6"/>
      <c r="D9" s="6"/>
      <c r="E9" s="6"/>
      <c r="F9" s="6"/>
      <c r="G9" s="6"/>
      <c r="H9" s="6"/>
      <c r="I9" s="6"/>
      <c r="J9" s="6"/>
      <c r="K9" s="6"/>
      <c r="L9" s="6"/>
      <c r="M9" s="7">
        <f>M11+M23+M34+M43+M47+M57+M64+M72+M83+M95</f>
        <v>591120.00000000012</v>
      </c>
      <c r="N9" s="7"/>
      <c r="O9" s="7">
        <f>O11+O23+O34+O43+O47+O57+O64+O72+O83+O95</f>
        <v>578120.00000000012</v>
      </c>
      <c r="P9" s="6"/>
      <c r="Q9" s="6"/>
      <c r="R9" s="6"/>
      <c r="S9" s="6"/>
      <c r="T9" s="6"/>
      <c r="U9" s="8"/>
      <c r="V9" s="8"/>
    </row>
    <row r="10" spans="1:24" s="17" customFormat="1" ht="16.5" x14ac:dyDescent="0.25">
      <c r="A10" s="10"/>
      <c r="B10" s="11" t="s">
        <v>26</v>
      </c>
      <c r="C10" s="12">
        <f>C11+C23+C34+C43+C47+C57+C64+C72+C83+C95</f>
        <v>25</v>
      </c>
      <c r="D10" s="12">
        <f>D11+D23+D34+D43+D47+D57+D64+D72+D83+D95</f>
        <v>55</v>
      </c>
      <c r="E10" s="72">
        <f>(E11+E23+E34+E43+E47+E57+E64+E72+E83+E95)/10</f>
        <v>9.7643903318903309</v>
      </c>
      <c r="F10" s="73">
        <f t="shared" ref="F10:K10" si="0">F95+F23+F34+F83+F64+F11+F72+F57+F47+F43</f>
        <v>271.3</v>
      </c>
      <c r="G10" s="73">
        <f t="shared" si="0"/>
        <v>30</v>
      </c>
      <c r="H10" s="73">
        <f t="shared" si="0"/>
        <v>192</v>
      </c>
      <c r="I10" s="73">
        <f t="shared" si="0"/>
        <v>1.3</v>
      </c>
      <c r="J10" s="73">
        <f t="shared" si="0"/>
        <v>32</v>
      </c>
      <c r="K10" s="73">
        <f t="shared" si="0"/>
        <v>16</v>
      </c>
      <c r="L10" s="13">
        <f>O10/F10</f>
        <v>2130.9251750829339</v>
      </c>
      <c r="M10" s="13">
        <v>591120</v>
      </c>
      <c r="N10" s="13">
        <f>SUM(N11:N106)</f>
        <v>13000</v>
      </c>
      <c r="O10" s="13">
        <f>M10-N10</f>
        <v>578120</v>
      </c>
      <c r="P10" s="13">
        <f>P95+P23+P34+P83+P64+P11+P72+P57+P47+P43</f>
        <v>18400.315999999999</v>
      </c>
      <c r="Q10" s="13">
        <f>Q95+Q23+Q34+Q83+Q64+Q11+Q72+Q57+Q47+Q43</f>
        <v>91910.47</v>
      </c>
      <c r="R10" s="13">
        <f>R95+R23+R34+R83+R64+R11+R72+R57+R47+R43</f>
        <v>88000.47</v>
      </c>
      <c r="S10" s="13">
        <f>S95+S23+S34+S83+S64+S11+S72+S57+S47+S43</f>
        <v>3910</v>
      </c>
      <c r="T10" s="13">
        <f>T95+T23+T34+T83+T64+T11+T72+T57+T47+T43-2</f>
        <v>89699.999999999942</v>
      </c>
      <c r="U10" s="13">
        <f>U95+U23+U34+U83+U64+U11+U72+U57+U47+U43</f>
        <v>378109.21400000004</v>
      </c>
      <c r="V10" s="14"/>
      <c r="W10" s="15"/>
      <c r="X10" s="16">
        <f>O10+53000</f>
        <v>631120</v>
      </c>
    </row>
    <row r="11" spans="1:24" s="23" customFormat="1" ht="16.5" x14ac:dyDescent="0.25">
      <c r="A11" s="18" t="s">
        <v>27</v>
      </c>
      <c r="B11" s="19" t="s">
        <v>28</v>
      </c>
      <c r="C11" s="20">
        <f>SUBTOTAL(3,C12:C22)</f>
        <v>1</v>
      </c>
      <c r="D11" s="20">
        <f>SUBTOTAL(3,D12:D22)</f>
        <v>9</v>
      </c>
      <c r="E11" s="74">
        <f>SUM(E12:E22)/11</f>
        <v>7.4545454545454541</v>
      </c>
      <c r="F11" s="75">
        <f t="shared" ref="F11:K11" si="1">SUM(F12:F22)</f>
        <v>39</v>
      </c>
      <c r="G11" s="75">
        <f t="shared" si="1"/>
        <v>0</v>
      </c>
      <c r="H11" s="75">
        <f t="shared" si="1"/>
        <v>36</v>
      </c>
      <c r="I11" s="75">
        <f t="shared" si="1"/>
        <v>0</v>
      </c>
      <c r="J11" s="75">
        <f t="shared" si="1"/>
        <v>2</v>
      </c>
      <c r="K11" s="75">
        <f t="shared" si="1"/>
        <v>1</v>
      </c>
      <c r="L11" s="21"/>
      <c r="M11" s="21">
        <f>SUM(M12:M22)</f>
        <v>83106.081828234426</v>
      </c>
      <c r="N11" s="21"/>
      <c r="O11" s="21">
        <f>SUM(O12:O22)</f>
        <v>83106.081828234426</v>
      </c>
      <c r="P11" s="21">
        <f>SUM(P12:P22)</f>
        <v>533</v>
      </c>
      <c r="Q11" s="21">
        <f>SUM(Q12:Q22)</f>
        <v>16800</v>
      </c>
      <c r="R11" s="21">
        <f>SUM(R12:R22)</f>
        <v>16800</v>
      </c>
      <c r="S11" s="21">
        <f>SUM(S12:S22)</f>
        <v>0</v>
      </c>
      <c r="T11" s="21">
        <f>SUM(T12:T22)-1</f>
        <v>14440.273326015358</v>
      </c>
      <c r="U11" s="21">
        <f>SUM(U12:U22)</f>
        <v>51331.808502219072</v>
      </c>
      <c r="V11" s="22"/>
      <c r="W11" s="15"/>
      <c r="X11" s="80">
        <f>P10+Q10+T10+53000</f>
        <v>253010.78599999993</v>
      </c>
    </row>
    <row r="12" spans="1:24" s="23" customFormat="1" ht="16.5" x14ac:dyDescent="0.25">
      <c r="A12" s="24">
        <v>1</v>
      </c>
      <c r="B12" s="25" t="s">
        <v>29</v>
      </c>
      <c r="C12" s="26" t="s">
        <v>30</v>
      </c>
      <c r="D12" s="26"/>
      <c r="E12" s="27">
        <v>12</v>
      </c>
      <c r="F12" s="28">
        <f>SUM(G12:K12)</f>
        <v>2</v>
      </c>
      <c r="G12" s="28"/>
      <c r="H12" s="28"/>
      <c r="I12" s="28"/>
      <c r="J12" s="28">
        <v>1</v>
      </c>
      <c r="K12" s="28">
        <v>1</v>
      </c>
      <c r="L12" s="29"/>
      <c r="M12" s="60">
        <f>N12+O12</f>
        <v>4261.8503501658679</v>
      </c>
      <c r="N12" s="29"/>
      <c r="O12" s="60">
        <f>F12*$L$10</f>
        <v>4261.8503501658679</v>
      </c>
      <c r="P12" s="61">
        <v>266</v>
      </c>
      <c r="Q12" s="61">
        <f>R12+S12</f>
        <v>6475</v>
      </c>
      <c r="R12" s="61">
        <v>6475</v>
      </c>
      <c r="S12" s="61">
        <v>0</v>
      </c>
      <c r="T12" s="60">
        <v>1312.8430296377601</v>
      </c>
      <c r="U12" s="62">
        <f>O12-(P12+Q12+T12)</f>
        <v>-3791.9926794718922</v>
      </c>
      <c r="V12" s="32">
        <v>2018</v>
      </c>
      <c r="W12" s="15"/>
      <c r="X12" s="80">
        <f>X10-X11</f>
        <v>378109.21400000004</v>
      </c>
    </row>
    <row r="13" spans="1:24" s="23" customFormat="1" ht="16.5" x14ac:dyDescent="0.25">
      <c r="A13" s="24">
        <v>2</v>
      </c>
      <c r="B13" s="25" t="s">
        <v>31</v>
      </c>
      <c r="C13" s="26"/>
      <c r="D13" s="26" t="s">
        <v>30</v>
      </c>
      <c r="E13" s="27">
        <v>11</v>
      </c>
      <c r="F13" s="28">
        <f t="shared" ref="F13:F22" si="2">SUM(G13:K13)</f>
        <v>4</v>
      </c>
      <c r="G13" s="28"/>
      <c r="H13" s="28">
        <v>4</v>
      </c>
      <c r="I13" s="28"/>
      <c r="J13" s="28"/>
      <c r="K13" s="28"/>
      <c r="L13" s="29"/>
      <c r="M13" s="60">
        <f t="shared" ref="M13:M22" si="3">N13+O13</f>
        <v>8523.7007003317358</v>
      </c>
      <c r="N13" s="29"/>
      <c r="O13" s="60">
        <f t="shared" ref="O13:O22" si="4">F13*$L$10</f>
        <v>8523.7007003317358</v>
      </c>
      <c r="P13" s="61">
        <v>267</v>
      </c>
      <c r="Q13" s="61">
        <f t="shared" ref="Q13:Q22" si="5">R13+S13</f>
        <v>165</v>
      </c>
      <c r="R13" s="61">
        <v>165</v>
      </c>
      <c r="S13" s="61">
        <v>0</v>
      </c>
      <c r="T13" s="60">
        <v>1312.8430296377601</v>
      </c>
      <c r="U13" s="62">
        <f t="shared" ref="U13:U22" si="6">O13-(P13+Q13+T13)</f>
        <v>6778.8576706939757</v>
      </c>
      <c r="V13" s="31"/>
      <c r="W13" s="15"/>
    </row>
    <row r="14" spans="1:24" s="23" customFormat="1" ht="16.5" x14ac:dyDescent="0.25">
      <c r="A14" s="24">
        <v>3</v>
      </c>
      <c r="B14" s="25" t="s">
        <v>32</v>
      </c>
      <c r="C14" s="26"/>
      <c r="D14" s="26" t="s">
        <v>30</v>
      </c>
      <c r="E14" s="27">
        <v>6</v>
      </c>
      <c r="F14" s="28">
        <f t="shared" si="2"/>
        <v>4</v>
      </c>
      <c r="G14" s="28"/>
      <c r="H14" s="28">
        <v>4</v>
      </c>
      <c r="I14" s="28"/>
      <c r="J14" s="28"/>
      <c r="K14" s="28"/>
      <c r="L14" s="29"/>
      <c r="M14" s="60">
        <f t="shared" si="3"/>
        <v>8523.7007003317358</v>
      </c>
      <c r="N14" s="29"/>
      <c r="O14" s="60">
        <f t="shared" si="4"/>
        <v>8523.7007003317358</v>
      </c>
      <c r="P14" s="61">
        <v>0</v>
      </c>
      <c r="Q14" s="61">
        <f t="shared" si="5"/>
        <v>1157</v>
      </c>
      <c r="R14" s="61">
        <v>1157</v>
      </c>
      <c r="S14" s="61">
        <v>0</v>
      </c>
      <c r="T14" s="60">
        <v>1312.8430296377601</v>
      </c>
      <c r="U14" s="62">
        <f t="shared" si="6"/>
        <v>6053.8576706939757</v>
      </c>
      <c r="V14" s="32"/>
      <c r="W14" s="15"/>
    </row>
    <row r="15" spans="1:24" s="23" customFormat="1" ht="16.5" x14ac:dyDescent="0.25">
      <c r="A15" s="24">
        <v>4</v>
      </c>
      <c r="B15" s="25" t="s">
        <v>33</v>
      </c>
      <c r="C15" s="26"/>
      <c r="D15" s="26"/>
      <c r="E15" s="27">
        <v>11</v>
      </c>
      <c r="F15" s="28">
        <f t="shared" si="2"/>
        <v>1</v>
      </c>
      <c r="G15" s="28"/>
      <c r="H15" s="28"/>
      <c r="I15" s="28"/>
      <c r="J15" s="28">
        <v>1</v>
      </c>
      <c r="K15" s="28"/>
      <c r="L15" s="29"/>
      <c r="M15" s="60">
        <f t="shared" si="3"/>
        <v>2130.9251750829339</v>
      </c>
      <c r="N15" s="29"/>
      <c r="O15" s="60">
        <f t="shared" si="4"/>
        <v>2130.9251750829339</v>
      </c>
      <c r="P15" s="61">
        <v>0</v>
      </c>
      <c r="Q15" s="61">
        <f t="shared" si="5"/>
        <v>1071</v>
      </c>
      <c r="R15" s="61">
        <v>1071</v>
      </c>
      <c r="S15" s="61">
        <v>0</v>
      </c>
      <c r="T15" s="60">
        <v>1312.8430296377601</v>
      </c>
      <c r="U15" s="62">
        <f t="shared" si="6"/>
        <v>-252.91785455482614</v>
      </c>
      <c r="V15" s="30"/>
      <c r="W15" s="15"/>
    </row>
    <row r="16" spans="1:24" s="23" customFormat="1" ht="16.5" x14ac:dyDescent="0.25">
      <c r="A16" s="24">
        <v>5</v>
      </c>
      <c r="B16" s="25" t="s">
        <v>34</v>
      </c>
      <c r="C16" s="26"/>
      <c r="D16" s="26" t="s">
        <v>30</v>
      </c>
      <c r="E16" s="27">
        <v>6</v>
      </c>
      <c r="F16" s="28">
        <f t="shared" si="2"/>
        <v>4</v>
      </c>
      <c r="G16" s="28"/>
      <c r="H16" s="28">
        <v>4</v>
      </c>
      <c r="I16" s="28"/>
      <c r="J16" s="28"/>
      <c r="K16" s="28"/>
      <c r="L16" s="29"/>
      <c r="M16" s="60">
        <f t="shared" si="3"/>
        <v>8523.7007003317358</v>
      </c>
      <c r="N16" s="29"/>
      <c r="O16" s="60">
        <f t="shared" si="4"/>
        <v>8523.7007003317358</v>
      </c>
      <c r="P16" s="61">
        <v>0</v>
      </c>
      <c r="Q16" s="61">
        <f t="shared" si="5"/>
        <v>835</v>
      </c>
      <c r="R16" s="61">
        <v>835</v>
      </c>
      <c r="S16" s="61">
        <v>0</v>
      </c>
      <c r="T16" s="60">
        <v>1312.8430296377601</v>
      </c>
      <c r="U16" s="62">
        <f t="shared" si="6"/>
        <v>6375.8576706939757</v>
      </c>
      <c r="V16" s="30"/>
      <c r="W16" s="15"/>
    </row>
    <row r="17" spans="1:23" s="23" customFormat="1" ht="16.5" x14ac:dyDescent="0.25">
      <c r="A17" s="24">
        <v>6</v>
      </c>
      <c r="B17" s="25" t="s">
        <v>35</v>
      </c>
      <c r="C17" s="26"/>
      <c r="D17" s="26" t="s">
        <v>30</v>
      </c>
      <c r="E17" s="27">
        <v>7</v>
      </c>
      <c r="F17" s="28">
        <f t="shared" si="2"/>
        <v>4</v>
      </c>
      <c r="G17" s="28"/>
      <c r="H17" s="28">
        <v>4</v>
      </c>
      <c r="I17" s="28"/>
      <c r="J17" s="28"/>
      <c r="K17" s="28"/>
      <c r="L17" s="29"/>
      <c r="M17" s="60">
        <f t="shared" si="3"/>
        <v>8523.7007003317358</v>
      </c>
      <c r="N17" s="29"/>
      <c r="O17" s="60">
        <f t="shared" si="4"/>
        <v>8523.7007003317358</v>
      </c>
      <c r="P17" s="61">
        <v>0</v>
      </c>
      <c r="Q17" s="61">
        <f t="shared" si="5"/>
        <v>1199</v>
      </c>
      <c r="R17" s="61">
        <v>1199</v>
      </c>
      <c r="S17" s="61">
        <v>0</v>
      </c>
      <c r="T17" s="60">
        <v>1312.8430296377601</v>
      </c>
      <c r="U17" s="62">
        <f t="shared" si="6"/>
        <v>6011.8576706939757</v>
      </c>
      <c r="V17" s="32"/>
      <c r="W17" s="15"/>
    </row>
    <row r="18" spans="1:23" s="23" customFormat="1" ht="16.5" x14ac:dyDescent="0.25">
      <c r="A18" s="24">
        <v>7</v>
      </c>
      <c r="B18" s="25" t="s">
        <v>36</v>
      </c>
      <c r="C18" s="26"/>
      <c r="D18" s="26" t="s">
        <v>30</v>
      </c>
      <c r="E18" s="27">
        <v>6</v>
      </c>
      <c r="F18" s="28">
        <f t="shared" si="2"/>
        <v>4</v>
      </c>
      <c r="G18" s="28"/>
      <c r="H18" s="28">
        <v>4</v>
      </c>
      <c r="I18" s="28"/>
      <c r="J18" s="28"/>
      <c r="K18" s="28"/>
      <c r="L18" s="29"/>
      <c r="M18" s="60">
        <f t="shared" si="3"/>
        <v>8523.7007003317358</v>
      </c>
      <c r="N18" s="29"/>
      <c r="O18" s="60">
        <f t="shared" si="4"/>
        <v>8523.7007003317358</v>
      </c>
      <c r="P18" s="61">
        <v>0</v>
      </c>
      <c r="Q18" s="61">
        <f t="shared" si="5"/>
        <v>1133</v>
      </c>
      <c r="R18" s="61">
        <v>1133</v>
      </c>
      <c r="S18" s="61">
        <v>0</v>
      </c>
      <c r="T18" s="60">
        <v>1312.8430296377601</v>
      </c>
      <c r="U18" s="62">
        <f t="shared" si="6"/>
        <v>6077.8576706939757</v>
      </c>
      <c r="V18" s="32"/>
      <c r="W18" s="15"/>
    </row>
    <row r="19" spans="1:23" s="23" customFormat="1" ht="16.5" x14ac:dyDescent="0.25">
      <c r="A19" s="24">
        <v>8</v>
      </c>
      <c r="B19" s="25" t="s">
        <v>37</v>
      </c>
      <c r="C19" s="26"/>
      <c r="D19" s="26" t="s">
        <v>30</v>
      </c>
      <c r="E19" s="27">
        <v>5</v>
      </c>
      <c r="F19" s="28">
        <f t="shared" si="2"/>
        <v>4</v>
      </c>
      <c r="G19" s="28"/>
      <c r="H19" s="28">
        <v>4</v>
      </c>
      <c r="I19" s="28"/>
      <c r="J19" s="28"/>
      <c r="K19" s="28"/>
      <c r="L19" s="29"/>
      <c r="M19" s="60">
        <f t="shared" si="3"/>
        <v>8523.7007003317358</v>
      </c>
      <c r="N19" s="29"/>
      <c r="O19" s="60">
        <f t="shared" si="4"/>
        <v>8523.7007003317358</v>
      </c>
      <c r="P19" s="61">
        <v>0</v>
      </c>
      <c r="Q19" s="61">
        <f t="shared" si="5"/>
        <v>1193</v>
      </c>
      <c r="R19" s="61">
        <v>1193</v>
      </c>
      <c r="S19" s="61">
        <v>0</v>
      </c>
      <c r="T19" s="60">
        <v>1312.8430296377601</v>
      </c>
      <c r="U19" s="62">
        <f t="shared" si="6"/>
        <v>6017.8576706939757</v>
      </c>
      <c r="V19" s="32"/>
      <c r="W19" s="15"/>
    </row>
    <row r="20" spans="1:23" s="23" customFormat="1" ht="16.5" x14ac:dyDescent="0.25">
      <c r="A20" s="24">
        <v>9</v>
      </c>
      <c r="B20" s="25" t="s">
        <v>38</v>
      </c>
      <c r="C20" s="26"/>
      <c r="D20" s="26" t="s">
        <v>30</v>
      </c>
      <c r="E20" s="27">
        <v>6</v>
      </c>
      <c r="F20" s="28">
        <f t="shared" si="2"/>
        <v>4</v>
      </c>
      <c r="G20" s="28"/>
      <c r="H20" s="28">
        <v>4</v>
      </c>
      <c r="I20" s="28"/>
      <c r="J20" s="28"/>
      <c r="K20" s="28"/>
      <c r="L20" s="29"/>
      <c r="M20" s="60">
        <f t="shared" si="3"/>
        <v>8523.7007003317358</v>
      </c>
      <c r="N20" s="29"/>
      <c r="O20" s="60">
        <f t="shared" si="4"/>
        <v>8523.7007003317358</v>
      </c>
      <c r="P20" s="61">
        <v>0</v>
      </c>
      <c r="Q20" s="61">
        <f t="shared" si="5"/>
        <v>1391</v>
      </c>
      <c r="R20" s="61">
        <v>1391</v>
      </c>
      <c r="S20" s="61">
        <v>0</v>
      </c>
      <c r="T20" s="60">
        <v>1312.8430296377601</v>
      </c>
      <c r="U20" s="62">
        <f t="shared" si="6"/>
        <v>5819.8576706939757</v>
      </c>
      <c r="V20" s="32"/>
      <c r="W20" s="15"/>
    </row>
    <row r="21" spans="1:23" s="23" customFormat="1" ht="16.5" x14ac:dyDescent="0.25">
      <c r="A21" s="24">
        <v>10</v>
      </c>
      <c r="B21" s="25" t="s">
        <v>39</v>
      </c>
      <c r="C21" s="26"/>
      <c r="D21" s="26" t="s">
        <v>30</v>
      </c>
      <c r="E21" s="27">
        <v>6</v>
      </c>
      <c r="F21" s="28">
        <f t="shared" si="2"/>
        <v>4</v>
      </c>
      <c r="G21" s="28"/>
      <c r="H21" s="28">
        <v>4</v>
      </c>
      <c r="I21" s="28"/>
      <c r="J21" s="28"/>
      <c r="K21" s="28"/>
      <c r="L21" s="29"/>
      <c r="M21" s="60">
        <f t="shared" si="3"/>
        <v>8523.7007003317358</v>
      </c>
      <c r="N21" s="29"/>
      <c r="O21" s="60">
        <f t="shared" si="4"/>
        <v>8523.7007003317358</v>
      </c>
      <c r="P21" s="61">
        <v>0</v>
      </c>
      <c r="Q21" s="61">
        <f t="shared" si="5"/>
        <v>1042</v>
      </c>
      <c r="R21" s="61">
        <v>1042</v>
      </c>
      <c r="S21" s="61">
        <v>0</v>
      </c>
      <c r="T21" s="60">
        <v>1312.8430296377601</v>
      </c>
      <c r="U21" s="62">
        <f t="shared" si="6"/>
        <v>6168.8576706939757</v>
      </c>
      <c r="V21" s="32"/>
      <c r="W21" s="15"/>
    </row>
    <row r="22" spans="1:23" s="23" customFormat="1" ht="16.5" x14ac:dyDescent="0.25">
      <c r="A22" s="24">
        <v>11</v>
      </c>
      <c r="B22" s="25" t="s">
        <v>40</v>
      </c>
      <c r="C22" s="26"/>
      <c r="D22" s="26" t="s">
        <v>30</v>
      </c>
      <c r="E22" s="27">
        <v>6</v>
      </c>
      <c r="F22" s="28">
        <f t="shared" si="2"/>
        <v>4</v>
      </c>
      <c r="G22" s="28"/>
      <c r="H22" s="28">
        <v>4</v>
      </c>
      <c r="I22" s="28"/>
      <c r="J22" s="28"/>
      <c r="K22" s="28"/>
      <c r="L22" s="29"/>
      <c r="M22" s="60">
        <f t="shared" si="3"/>
        <v>8523.7007003317358</v>
      </c>
      <c r="N22" s="29"/>
      <c r="O22" s="60">
        <f t="shared" si="4"/>
        <v>8523.7007003317358</v>
      </c>
      <c r="P22" s="61">
        <v>0</v>
      </c>
      <c r="Q22" s="61">
        <f t="shared" si="5"/>
        <v>1139</v>
      </c>
      <c r="R22" s="61">
        <v>1139</v>
      </c>
      <c r="S22" s="61">
        <v>0</v>
      </c>
      <c r="T22" s="60">
        <v>1312.8430296377601</v>
      </c>
      <c r="U22" s="62">
        <f t="shared" si="6"/>
        <v>6071.8576706939757</v>
      </c>
      <c r="V22" s="32"/>
      <c r="W22" s="15"/>
    </row>
    <row r="23" spans="1:23" s="23" customFormat="1" ht="16.5" x14ac:dyDescent="0.25">
      <c r="A23" s="18" t="s">
        <v>41</v>
      </c>
      <c r="B23" s="19" t="s">
        <v>42</v>
      </c>
      <c r="C23" s="20">
        <f>SUBTOTAL(3,C24:C33)</f>
        <v>4</v>
      </c>
      <c r="D23" s="20">
        <f>SUBTOTAL(3,D24:D33)</f>
        <v>4</v>
      </c>
      <c r="E23" s="74">
        <f>SUM(E24:E33)/10</f>
        <v>12.4</v>
      </c>
      <c r="F23" s="75">
        <f t="shared" ref="F23:K23" si="7">SUM(F24:F33)</f>
        <v>23</v>
      </c>
      <c r="G23" s="75">
        <f t="shared" si="7"/>
        <v>0</v>
      </c>
      <c r="H23" s="75">
        <f t="shared" si="7"/>
        <v>16</v>
      </c>
      <c r="I23" s="75">
        <f t="shared" si="7"/>
        <v>0</v>
      </c>
      <c r="J23" s="75">
        <f t="shared" si="7"/>
        <v>6</v>
      </c>
      <c r="K23" s="75">
        <f t="shared" si="7"/>
        <v>1</v>
      </c>
      <c r="L23" s="21"/>
      <c r="M23" s="21">
        <f>SUM(M24:M33)+N23</f>
        <v>60011.279026907483</v>
      </c>
      <c r="N23" s="21">
        <v>10000</v>
      </c>
      <c r="O23" s="21">
        <f>SUM(O24:O33)</f>
        <v>49011.279026907483</v>
      </c>
      <c r="P23" s="21">
        <f>SUM(P24:P33)</f>
        <v>1270</v>
      </c>
      <c r="Q23" s="21">
        <f>SUM(Q24:Q33)</f>
        <v>8566</v>
      </c>
      <c r="R23" s="21">
        <f>SUM(R24:R33)</f>
        <v>8000</v>
      </c>
      <c r="S23" s="21">
        <f>SUM(S24:S33)</f>
        <v>566</v>
      </c>
      <c r="T23" s="21">
        <f>SUM(T24:T33)-1</f>
        <v>7219.63666300768</v>
      </c>
      <c r="U23" s="21">
        <f>SUM(U24:U33)</f>
        <v>31954.642363899799</v>
      </c>
      <c r="V23" s="33"/>
      <c r="W23" s="15"/>
    </row>
    <row r="24" spans="1:23" s="39" customFormat="1" ht="16.5" x14ac:dyDescent="0.25">
      <c r="A24" s="34">
        <v>1</v>
      </c>
      <c r="B24" s="35" t="s">
        <v>43</v>
      </c>
      <c r="C24" s="36" t="s">
        <v>30</v>
      </c>
      <c r="D24" s="36"/>
      <c r="E24" s="69">
        <v>19</v>
      </c>
      <c r="F24" s="44">
        <f>SUM(G24:K24)</f>
        <v>1</v>
      </c>
      <c r="G24" s="44"/>
      <c r="H24" s="44"/>
      <c r="I24" s="44"/>
      <c r="J24" s="44">
        <v>1</v>
      </c>
      <c r="K24" s="44"/>
      <c r="L24" s="37"/>
      <c r="M24" s="63">
        <f>N24+O24</f>
        <v>2130.9251750829339</v>
      </c>
      <c r="N24" s="37"/>
      <c r="O24" s="63">
        <f>F24*$L$10</f>
        <v>2130.9251750829339</v>
      </c>
      <c r="P24" s="64">
        <v>0</v>
      </c>
      <c r="Q24" s="64">
        <f>R24+S24</f>
        <v>728</v>
      </c>
      <c r="R24" s="64">
        <v>728</v>
      </c>
      <c r="S24" s="64">
        <v>0</v>
      </c>
      <c r="T24" s="63">
        <v>328.21075740944002</v>
      </c>
      <c r="U24" s="65">
        <f>O24-(P24+Q24+T24)</f>
        <v>1074.7144176734939</v>
      </c>
      <c r="V24" s="38">
        <v>2012</v>
      </c>
      <c r="W24" s="40"/>
    </row>
    <row r="25" spans="1:23" s="39" customFormat="1" ht="16.5" x14ac:dyDescent="0.25">
      <c r="A25" s="34">
        <v>2</v>
      </c>
      <c r="B25" s="35" t="s">
        <v>44</v>
      </c>
      <c r="C25" s="36" t="s">
        <v>30</v>
      </c>
      <c r="D25" s="36"/>
      <c r="E25" s="69">
        <v>19</v>
      </c>
      <c r="F25" s="44">
        <f t="shared" ref="F25:F33" si="8">SUM(G25:K25)</f>
        <v>1</v>
      </c>
      <c r="G25" s="44"/>
      <c r="H25" s="44"/>
      <c r="I25" s="44"/>
      <c r="J25" s="44">
        <v>1</v>
      </c>
      <c r="K25" s="44"/>
      <c r="L25" s="37"/>
      <c r="M25" s="63">
        <f t="shared" ref="M25:M33" si="9">N25+O25</f>
        <v>3130.9251750829339</v>
      </c>
      <c r="N25" s="37">
        <v>1000</v>
      </c>
      <c r="O25" s="63">
        <f t="shared" ref="O25:O33" si="10">F25*$L$10</f>
        <v>2130.9251750829339</v>
      </c>
      <c r="P25" s="64">
        <v>966</v>
      </c>
      <c r="Q25" s="64">
        <f t="shared" ref="Q25:Q33" si="11">R25+S25</f>
        <v>913</v>
      </c>
      <c r="R25" s="64">
        <v>913</v>
      </c>
      <c r="S25" s="64">
        <v>0</v>
      </c>
      <c r="T25" s="63">
        <v>328.21075740944002</v>
      </c>
      <c r="U25" s="65">
        <f t="shared" ref="U25:U33" si="12">O25-(P25+Q25+T25)</f>
        <v>-76.285582326505846</v>
      </c>
      <c r="V25" s="38">
        <v>2014</v>
      </c>
      <c r="W25" s="40"/>
    </row>
    <row r="26" spans="1:23" s="39" customFormat="1" ht="16.5" x14ac:dyDescent="0.25">
      <c r="A26" s="34">
        <v>3</v>
      </c>
      <c r="B26" s="35" t="s">
        <v>45</v>
      </c>
      <c r="C26" s="36" t="s">
        <v>30</v>
      </c>
      <c r="D26" s="36"/>
      <c r="E26" s="69">
        <v>19</v>
      </c>
      <c r="F26" s="44">
        <f t="shared" si="8"/>
        <v>1</v>
      </c>
      <c r="G26" s="44"/>
      <c r="H26" s="44"/>
      <c r="I26" s="44"/>
      <c r="J26" s="44">
        <v>1</v>
      </c>
      <c r="K26" s="44"/>
      <c r="L26" s="37"/>
      <c r="M26" s="63">
        <f t="shared" si="9"/>
        <v>2130.9251750829339</v>
      </c>
      <c r="N26" s="37"/>
      <c r="O26" s="63">
        <f t="shared" si="10"/>
        <v>2130.9251750829339</v>
      </c>
      <c r="P26" s="64">
        <v>304</v>
      </c>
      <c r="Q26" s="64">
        <f t="shared" si="11"/>
        <v>1575</v>
      </c>
      <c r="R26" s="64">
        <v>1575</v>
      </c>
      <c r="S26" s="64">
        <v>0</v>
      </c>
      <c r="T26" s="63">
        <v>328.21075740944002</v>
      </c>
      <c r="U26" s="65">
        <f t="shared" si="12"/>
        <v>-76.285582326505846</v>
      </c>
      <c r="V26" s="38">
        <v>2015</v>
      </c>
      <c r="W26" s="40"/>
    </row>
    <row r="27" spans="1:23" s="39" customFormat="1" ht="16.5" x14ac:dyDescent="0.25">
      <c r="A27" s="34">
        <v>4</v>
      </c>
      <c r="B27" s="35" t="s">
        <v>46</v>
      </c>
      <c r="C27" s="36"/>
      <c r="D27" s="36" t="s">
        <v>30</v>
      </c>
      <c r="E27" s="43">
        <v>9</v>
      </c>
      <c r="F27" s="44">
        <f t="shared" si="8"/>
        <v>4</v>
      </c>
      <c r="G27" s="44"/>
      <c r="H27" s="44">
        <v>4</v>
      </c>
      <c r="I27" s="44"/>
      <c r="J27" s="44"/>
      <c r="K27" s="44"/>
      <c r="L27" s="37"/>
      <c r="M27" s="63">
        <f t="shared" si="9"/>
        <v>8523.7007003317358</v>
      </c>
      <c r="N27" s="37"/>
      <c r="O27" s="63">
        <f t="shared" si="10"/>
        <v>8523.7007003317358</v>
      </c>
      <c r="P27" s="64">
        <v>0</v>
      </c>
      <c r="Q27" s="64">
        <f t="shared" si="11"/>
        <v>300</v>
      </c>
      <c r="R27" s="64">
        <v>300</v>
      </c>
      <c r="S27" s="64">
        <v>0</v>
      </c>
      <c r="T27" s="63">
        <v>1312.8430296377601</v>
      </c>
      <c r="U27" s="65">
        <f t="shared" si="12"/>
        <v>6910.8576706939757</v>
      </c>
      <c r="V27" s="38"/>
      <c r="W27" s="40"/>
    </row>
    <row r="28" spans="1:23" s="39" customFormat="1" ht="16.5" x14ac:dyDescent="0.25">
      <c r="A28" s="34">
        <v>5</v>
      </c>
      <c r="B28" s="35" t="s">
        <v>47</v>
      </c>
      <c r="C28" s="36"/>
      <c r="D28" s="36"/>
      <c r="E28" s="43">
        <v>9</v>
      </c>
      <c r="F28" s="44">
        <f t="shared" si="8"/>
        <v>1</v>
      </c>
      <c r="G28" s="44"/>
      <c r="H28" s="44"/>
      <c r="I28" s="44"/>
      <c r="J28" s="44">
        <v>1</v>
      </c>
      <c r="K28" s="44"/>
      <c r="L28" s="37"/>
      <c r="M28" s="63">
        <f t="shared" si="9"/>
        <v>2130.9251750829339</v>
      </c>
      <c r="N28" s="37"/>
      <c r="O28" s="63">
        <f t="shared" si="10"/>
        <v>2130.9251750829339</v>
      </c>
      <c r="P28" s="64">
        <v>0</v>
      </c>
      <c r="Q28" s="64">
        <f t="shared" si="11"/>
        <v>661</v>
      </c>
      <c r="R28" s="64">
        <v>661</v>
      </c>
      <c r="S28" s="64">
        <v>0</v>
      </c>
      <c r="T28" s="63">
        <v>328.21075740944002</v>
      </c>
      <c r="U28" s="65">
        <f t="shared" si="12"/>
        <v>1141.7144176734939</v>
      </c>
      <c r="V28" s="38"/>
      <c r="W28" s="40"/>
    </row>
    <row r="29" spans="1:23" s="39" customFormat="1" ht="16.5" x14ac:dyDescent="0.25">
      <c r="A29" s="34">
        <v>6</v>
      </c>
      <c r="B29" s="35" t="s">
        <v>48</v>
      </c>
      <c r="C29" s="36"/>
      <c r="D29" s="36" t="s">
        <v>30</v>
      </c>
      <c r="E29" s="43">
        <v>8</v>
      </c>
      <c r="F29" s="44">
        <f t="shared" si="8"/>
        <v>4</v>
      </c>
      <c r="G29" s="44"/>
      <c r="H29" s="44">
        <v>4</v>
      </c>
      <c r="I29" s="44"/>
      <c r="J29" s="44"/>
      <c r="K29" s="44"/>
      <c r="L29" s="37"/>
      <c r="M29" s="63">
        <f t="shared" si="9"/>
        <v>8523.7007003317358</v>
      </c>
      <c r="N29" s="37"/>
      <c r="O29" s="63">
        <f t="shared" si="10"/>
        <v>8523.7007003317358</v>
      </c>
      <c r="P29" s="64">
        <v>0</v>
      </c>
      <c r="Q29" s="64">
        <f t="shared" si="11"/>
        <v>300</v>
      </c>
      <c r="R29" s="64">
        <v>300</v>
      </c>
      <c r="S29" s="64">
        <v>0</v>
      </c>
      <c r="T29" s="63">
        <v>1312.8430296377601</v>
      </c>
      <c r="U29" s="65">
        <f t="shared" si="12"/>
        <v>6910.8576706939757</v>
      </c>
      <c r="V29" s="38"/>
      <c r="W29" s="40"/>
    </row>
    <row r="30" spans="1:23" s="39" customFormat="1" ht="16.5" x14ac:dyDescent="0.25">
      <c r="A30" s="34">
        <v>7</v>
      </c>
      <c r="B30" s="35" t="s">
        <v>49</v>
      </c>
      <c r="C30" s="36"/>
      <c r="D30" s="36"/>
      <c r="E30" s="43">
        <v>13</v>
      </c>
      <c r="F30" s="44">
        <f t="shared" si="8"/>
        <v>1</v>
      </c>
      <c r="G30" s="44"/>
      <c r="H30" s="44"/>
      <c r="I30" s="44"/>
      <c r="J30" s="44">
        <v>1</v>
      </c>
      <c r="K30" s="44"/>
      <c r="L30" s="37"/>
      <c r="M30" s="63">
        <f t="shared" si="9"/>
        <v>2130.9251750829339</v>
      </c>
      <c r="N30" s="37"/>
      <c r="O30" s="63">
        <f t="shared" si="10"/>
        <v>2130.9251750829339</v>
      </c>
      <c r="P30" s="64">
        <v>0</v>
      </c>
      <c r="Q30" s="64">
        <f t="shared" si="11"/>
        <v>0</v>
      </c>
      <c r="R30" s="64"/>
      <c r="S30" s="64">
        <v>0</v>
      </c>
      <c r="T30" s="63">
        <v>328.21075740944002</v>
      </c>
      <c r="U30" s="65">
        <f t="shared" si="12"/>
        <v>1802.7144176734939</v>
      </c>
      <c r="V30" s="38"/>
      <c r="W30" s="40"/>
    </row>
    <row r="31" spans="1:23" s="39" customFormat="1" ht="16.5" x14ac:dyDescent="0.25">
      <c r="A31" s="34">
        <v>8</v>
      </c>
      <c r="B31" s="35" t="s">
        <v>50</v>
      </c>
      <c r="C31" s="36"/>
      <c r="D31" s="36" t="s">
        <v>30</v>
      </c>
      <c r="E31" s="43">
        <v>8</v>
      </c>
      <c r="F31" s="44">
        <f t="shared" si="8"/>
        <v>4</v>
      </c>
      <c r="G31" s="44"/>
      <c r="H31" s="44">
        <v>4</v>
      </c>
      <c r="I31" s="44"/>
      <c r="J31" s="44"/>
      <c r="K31" s="44"/>
      <c r="L31" s="37"/>
      <c r="M31" s="63">
        <f t="shared" si="9"/>
        <v>8523.7007003317358</v>
      </c>
      <c r="N31" s="37"/>
      <c r="O31" s="63">
        <f t="shared" si="10"/>
        <v>8523.7007003317358</v>
      </c>
      <c r="P31" s="64">
        <v>0</v>
      </c>
      <c r="Q31" s="64">
        <f t="shared" si="11"/>
        <v>50</v>
      </c>
      <c r="R31" s="64">
        <v>50</v>
      </c>
      <c r="S31" s="64">
        <v>0</v>
      </c>
      <c r="T31" s="63">
        <v>1312.8430296377601</v>
      </c>
      <c r="U31" s="65">
        <f t="shared" si="12"/>
        <v>7160.8576706939757</v>
      </c>
      <c r="V31" s="38"/>
      <c r="W31" s="40"/>
    </row>
    <row r="32" spans="1:23" s="39" customFormat="1" ht="16.5" x14ac:dyDescent="0.25">
      <c r="A32" s="34">
        <v>9</v>
      </c>
      <c r="B32" s="35" t="s">
        <v>51</v>
      </c>
      <c r="C32" s="36" t="s">
        <v>30</v>
      </c>
      <c r="D32" s="36"/>
      <c r="E32" s="43">
        <v>13</v>
      </c>
      <c r="F32" s="44">
        <f t="shared" si="8"/>
        <v>2</v>
      </c>
      <c r="G32" s="44"/>
      <c r="H32" s="44"/>
      <c r="I32" s="44"/>
      <c r="J32" s="44">
        <v>1</v>
      </c>
      <c r="K32" s="44">
        <v>1</v>
      </c>
      <c r="L32" s="37"/>
      <c r="M32" s="63">
        <f t="shared" si="9"/>
        <v>4261.8503501658679</v>
      </c>
      <c r="N32" s="37"/>
      <c r="O32" s="63">
        <f t="shared" si="10"/>
        <v>4261.8503501658679</v>
      </c>
      <c r="P32" s="64">
        <v>0</v>
      </c>
      <c r="Q32" s="64">
        <f t="shared" si="11"/>
        <v>3168</v>
      </c>
      <c r="R32" s="64">
        <v>2602</v>
      </c>
      <c r="S32" s="64">
        <v>566</v>
      </c>
      <c r="T32" s="63">
        <v>328.21075740944002</v>
      </c>
      <c r="U32" s="65">
        <f t="shared" si="12"/>
        <v>765.6395927564281</v>
      </c>
      <c r="V32" s="38">
        <v>2017</v>
      </c>
      <c r="W32" s="40"/>
    </row>
    <row r="33" spans="1:23" s="39" customFormat="1" ht="16.5" x14ac:dyDescent="0.25">
      <c r="A33" s="34">
        <v>10</v>
      </c>
      <c r="B33" s="41" t="s">
        <v>32</v>
      </c>
      <c r="C33" s="42"/>
      <c r="D33" s="42" t="s">
        <v>30</v>
      </c>
      <c r="E33" s="43">
        <v>7</v>
      </c>
      <c r="F33" s="44">
        <f t="shared" si="8"/>
        <v>4</v>
      </c>
      <c r="G33" s="44"/>
      <c r="H33" s="44">
        <v>4</v>
      </c>
      <c r="I33" s="44"/>
      <c r="J33" s="44"/>
      <c r="K33" s="44"/>
      <c r="L33" s="37"/>
      <c r="M33" s="63">
        <f t="shared" si="9"/>
        <v>8523.7007003317358</v>
      </c>
      <c r="N33" s="37"/>
      <c r="O33" s="63">
        <f t="shared" si="10"/>
        <v>8523.7007003317358</v>
      </c>
      <c r="P33" s="64">
        <v>0</v>
      </c>
      <c r="Q33" s="64">
        <f t="shared" si="11"/>
        <v>871</v>
      </c>
      <c r="R33" s="64">
        <v>871</v>
      </c>
      <c r="S33" s="64">
        <v>0</v>
      </c>
      <c r="T33" s="63">
        <v>1312.8430296377601</v>
      </c>
      <c r="U33" s="65">
        <f t="shared" si="12"/>
        <v>6339.8576706939757</v>
      </c>
      <c r="V33" s="38"/>
      <c r="W33" s="40"/>
    </row>
    <row r="34" spans="1:23" s="23" customFormat="1" ht="16.5" x14ac:dyDescent="0.25">
      <c r="A34" s="18" t="s">
        <v>52</v>
      </c>
      <c r="B34" s="19" t="s">
        <v>53</v>
      </c>
      <c r="C34" s="20">
        <f>SUBTOTAL(3,C35:C42)</f>
        <v>4</v>
      </c>
      <c r="D34" s="20">
        <f>SUBTOTAL(3,D35:D42)</f>
        <v>4</v>
      </c>
      <c r="E34" s="74">
        <f>SUM(E35:E42)/8</f>
        <v>11.625</v>
      </c>
      <c r="F34" s="75">
        <f t="shared" ref="F34:K34" si="13">SUM(F35:F42)</f>
        <v>22</v>
      </c>
      <c r="G34" s="75">
        <f t="shared" si="13"/>
        <v>0</v>
      </c>
      <c r="H34" s="75">
        <f t="shared" si="13"/>
        <v>16</v>
      </c>
      <c r="I34" s="75">
        <f t="shared" si="13"/>
        <v>0</v>
      </c>
      <c r="J34" s="75">
        <f t="shared" si="13"/>
        <v>4</v>
      </c>
      <c r="K34" s="75">
        <f t="shared" si="13"/>
        <v>2</v>
      </c>
      <c r="L34" s="21"/>
      <c r="M34" s="21">
        <f>SUM(M35:M42)</f>
        <v>47880.353851824548</v>
      </c>
      <c r="N34" s="21"/>
      <c r="O34" s="21">
        <f>SUM(O35:O42)</f>
        <v>46880.353851824548</v>
      </c>
      <c r="P34" s="21">
        <f>SUM(P35:P42)</f>
        <v>1683</v>
      </c>
      <c r="Q34" s="21">
        <f>SUM(Q35:Q42)</f>
        <v>4600</v>
      </c>
      <c r="R34" s="21">
        <f>SUM(R35:R42)</f>
        <v>4600</v>
      </c>
      <c r="S34" s="21">
        <f>SUM(S35:S42)</f>
        <v>0</v>
      </c>
      <c r="T34" s="21">
        <f>SUM(T35:T42)+1</f>
        <v>6565.2151481888004</v>
      </c>
      <c r="U34" s="21">
        <f>SUM(U35:U42)</f>
        <v>34033.138703635748</v>
      </c>
      <c r="V34" s="33"/>
      <c r="W34" s="15"/>
    </row>
    <row r="35" spans="1:23" s="39" customFormat="1" ht="16.5" x14ac:dyDescent="0.25">
      <c r="A35" s="34">
        <v>1</v>
      </c>
      <c r="B35" s="35" t="s">
        <v>54</v>
      </c>
      <c r="C35" s="36" t="s">
        <v>30</v>
      </c>
      <c r="D35" s="36"/>
      <c r="E35" s="43">
        <v>19</v>
      </c>
      <c r="F35" s="44">
        <f>SUM(G35:K35)</f>
        <v>1</v>
      </c>
      <c r="G35" s="44"/>
      <c r="H35" s="44"/>
      <c r="I35" s="44"/>
      <c r="J35" s="44">
        <v>1</v>
      </c>
      <c r="K35" s="44"/>
      <c r="L35" s="37"/>
      <c r="M35" s="63">
        <f>N35+O35</f>
        <v>3130.9251750829339</v>
      </c>
      <c r="N35" s="37">
        <v>1000</v>
      </c>
      <c r="O35" s="63">
        <f>F35*$L$10</f>
        <v>2130.9251750829339</v>
      </c>
      <c r="P35" s="64">
        <v>263</v>
      </c>
      <c r="Q35" s="64">
        <f>R35+S35</f>
        <v>0</v>
      </c>
      <c r="R35" s="64"/>
      <c r="S35" s="64">
        <v>0</v>
      </c>
      <c r="T35" s="63">
        <v>328.21075740944002</v>
      </c>
      <c r="U35" s="65">
        <f>O35-(P35+Q35+T35)</f>
        <v>1539.7144176734939</v>
      </c>
      <c r="V35" s="38">
        <v>2015</v>
      </c>
      <c r="W35" s="40"/>
    </row>
    <row r="36" spans="1:23" s="39" customFormat="1" ht="16.5" x14ac:dyDescent="0.25">
      <c r="A36" s="34">
        <v>2</v>
      </c>
      <c r="B36" s="35" t="s">
        <v>55</v>
      </c>
      <c r="C36" s="36" t="s">
        <v>30</v>
      </c>
      <c r="D36" s="36"/>
      <c r="E36" s="43">
        <v>13</v>
      </c>
      <c r="F36" s="44">
        <f t="shared" ref="F36:F42" si="14">SUM(G36:K36)</f>
        <v>2</v>
      </c>
      <c r="G36" s="44"/>
      <c r="H36" s="44"/>
      <c r="I36" s="44"/>
      <c r="J36" s="44">
        <v>1</v>
      </c>
      <c r="K36" s="44">
        <v>1</v>
      </c>
      <c r="L36" s="37"/>
      <c r="M36" s="63">
        <f t="shared" ref="M36:M42" si="15">N36+O36</f>
        <v>4261.8503501658679</v>
      </c>
      <c r="N36" s="37"/>
      <c r="O36" s="63">
        <f t="shared" ref="O36:O42" si="16">F36*$L$10</f>
        <v>4261.8503501658679</v>
      </c>
      <c r="P36" s="64">
        <v>70</v>
      </c>
      <c r="Q36" s="64">
        <f t="shared" ref="Q36:Q42" si="17">R36+S36</f>
        <v>1761</v>
      </c>
      <c r="R36" s="64">
        <v>1761</v>
      </c>
      <c r="S36" s="64">
        <v>0</v>
      </c>
      <c r="T36" s="63">
        <v>328.21075740944002</v>
      </c>
      <c r="U36" s="65">
        <f t="shared" ref="U36:U42" si="18">O36-(P36+Q36+T36)</f>
        <v>2102.6395927564281</v>
      </c>
      <c r="V36" s="38">
        <v>2018</v>
      </c>
      <c r="W36" s="40"/>
    </row>
    <row r="37" spans="1:23" s="39" customFormat="1" ht="16.5" x14ac:dyDescent="0.25">
      <c r="A37" s="34">
        <v>3</v>
      </c>
      <c r="B37" s="35" t="s">
        <v>56</v>
      </c>
      <c r="C37" s="36"/>
      <c r="D37" s="36" t="s">
        <v>30</v>
      </c>
      <c r="E37" s="43">
        <v>8</v>
      </c>
      <c r="F37" s="44">
        <f t="shared" si="14"/>
        <v>4</v>
      </c>
      <c r="G37" s="44"/>
      <c r="H37" s="44">
        <v>4</v>
      </c>
      <c r="I37" s="44"/>
      <c r="J37" s="44"/>
      <c r="K37" s="44"/>
      <c r="L37" s="37"/>
      <c r="M37" s="63">
        <f t="shared" si="15"/>
        <v>8523.7007003317358</v>
      </c>
      <c r="N37" s="37"/>
      <c r="O37" s="63">
        <f t="shared" si="16"/>
        <v>8523.7007003317358</v>
      </c>
      <c r="P37" s="64">
        <v>270</v>
      </c>
      <c r="Q37" s="64">
        <f t="shared" si="17"/>
        <v>313</v>
      </c>
      <c r="R37" s="64">
        <v>313</v>
      </c>
      <c r="S37" s="64">
        <v>0</v>
      </c>
      <c r="T37" s="63">
        <v>1312.8430296377601</v>
      </c>
      <c r="U37" s="65">
        <f t="shared" si="18"/>
        <v>6627.8576706939757</v>
      </c>
      <c r="V37" s="38"/>
      <c r="W37" s="40"/>
    </row>
    <row r="38" spans="1:23" s="39" customFormat="1" ht="16.5" x14ac:dyDescent="0.25">
      <c r="A38" s="34">
        <v>4</v>
      </c>
      <c r="B38" s="35" t="s">
        <v>57</v>
      </c>
      <c r="C38" s="36"/>
      <c r="D38" s="36" t="s">
        <v>30</v>
      </c>
      <c r="E38" s="43">
        <v>8</v>
      </c>
      <c r="F38" s="44">
        <f t="shared" si="14"/>
        <v>4</v>
      </c>
      <c r="G38" s="44"/>
      <c r="H38" s="44">
        <v>4</v>
      </c>
      <c r="I38" s="44"/>
      <c r="J38" s="44"/>
      <c r="K38" s="44"/>
      <c r="L38" s="37"/>
      <c r="M38" s="63">
        <f t="shared" si="15"/>
        <v>8523.7007003317358</v>
      </c>
      <c r="N38" s="37"/>
      <c r="O38" s="63">
        <f t="shared" si="16"/>
        <v>8523.7007003317358</v>
      </c>
      <c r="P38" s="64">
        <v>270</v>
      </c>
      <c r="Q38" s="64">
        <f t="shared" si="17"/>
        <v>387</v>
      </c>
      <c r="R38" s="64">
        <v>387</v>
      </c>
      <c r="S38" s="64">
        <v>0</v>
      </c>
      <c r="T38" s="63">
        <v>1312.8430296377601</v>
      </c>
      <c r="U38" s="65">
        <f t="shared" si="18"/>
        <v>6553.8576706939757</v>
      </c>
      <c r="V38" s="38"/>
      <c r="W38" s="40"/>
    </row>
    <row r="39" spans="1:23" s="39" customFormat="1" ht="16.5" x14ac:dyDescent="0.25">
      <c r="A39" s="34">
        <v>5</v>
      </c>
      <c r="B39" s="35" t="s">
        <v>58</v>
      </c>
      <c r="C39" s="36" t="s">
        <v>30</v>
      </c>
      <c r="D39" s="36" t="s">
        <v>30</v>
      </c>
      <c r="E39" s="43">
        <v>9</v>
      </c>
      <c r="F39" s="44">
        <f t="shared" si="14"/>
        <v>5</v>
      </c>
      <c r="G39" s="44"/>
      <c r="H39" s="44">
        <v>4</v>
      </c>
      <c r="I39" s="44"/>
      <c r="J39" s="44"/>
      <c r="K39" s="44">
        <v>1</v>
      </c>
      <c r="L39" s="37"/>
      <c r="M39" s="63">
        <f t="shared" si="15"/>
        <v>10654.625875414669</v>
      </c>
      <c r="N39" s="37"/>
      <c r="O39" s="63">
        <f t="shared" si="16"/>
        <v>10654.625875414669</v>
      </c>
      <c r="P39" s="64">
        <v>270</v>
      </c>
      <c r="Q39" s="64">
        <f t="shared" si="17"/>
        <v>1145</v>
      </c>
      <c r="R39" s="64">
        <v>1145</v>
      </c>
      <c r="S39" s="64">
        <v>0</v>
      </c>
      <c r="T39" s="63">
        <v>1312.8430296377601</v>
      </c>
      <c r="U39" s="65">
        <f t="shared" si="18"/>
        <v>7926.7828457769092</v>
      </c>
      <c r="V39" s="38">
        <v>2020</v>
      </c>
      <c r="W39" s="40"/>
    </row>
    <row r="40" spans="1:23" s="39" customFormat="1" ht="16.5" x14ac:dyDescent="0.25">
      <c r="A40" s="34">
        <v>6</v>
      </c>
      <c r="B40" s="35" t="s">
        <v>59</v>
      </c>
      <c r="C40" s="36"/>
      <c r="D40" s="36"/>
      <c r="E40" s="43">
        <v>9</v>
      </c>
      <c r="F40" s="44">
        <f t="shared" si="14"/>
        <v>1</v>
      </c>
      <c r="G40" s="44"/>
      <c r="H40" s="44"/>
      <c r="I40" s="44"/>
      <c r="J40" s="44">
        <v>1</v>
      </c>
      <c r="K40" s="44"/>
      <c r="L40" s="37"/>
      <c r="M40" s="63">
        <f t="shared" si="15"/>
        <v>2130.9251750829339</v>
      </c>
      <c r="N40" s="37"/>
      <c r="O40" s="63">
        <f t="shared" si="16"/>
        <v>2130.9251750829339</v>
      </c>
      <c r="P40" s="64">
        <v>270</v>
      </c>
      <c r="Q40" s="64">
        <f t="shared" si="17"/>
        <v>440</v>
      </c>
      <c r="R40" s="64">
        <v>440</v>
      </c>
      <c r="S40" s="64">
        <v>0</v>
      </c>
      <c r="T40" s="63">
        <v>328.21075740944002</v>
      </c>
      <c r="U40" s="65">
        <f t="shared" si="18"/>
        <v>1092.7144176734939</v>
      </c>
      <c r="V40" s="38"/>
      <c r="W40" s="40"/>
    </row>
    <row r="41" spans="1:23" s="39" customFormat="1" ht="16.5" x14ac:dyDescent="0.25">
      <c r="A41" s="34">
        <v>7</v>
      </c>
      <c r="B41" s="35" t="s">
        <v>60</v>
      </c>
      <c r="C41" s="36" t="s">
        <v>30</v>
      </c>
      <c r="D41" s="36"/>
      <c r="E41" s="43">
        <v>19</v>
      </c>
      <c r="F41" s="44">
        <f t="shared" si="14"/>
        <v>1</v>
      </c>
      <c r="G41" s="44"/>
      <c r="H41" s="44"/>
      <c r="I41" s="44"/>
      <c r="J41" s="44">
        <v>1</v>
      </c>
      <c r="K41" s="44"/>
      <c r="L41" s="37"/>
      <c r="M41" s="63">
        <f t="shared" si="15"/>
        <v>2130.9251750829339</v>
      </c>
      <c r="N41" s="37"/>
      <c r="O41" s="63">
        <f t="shared" si="16"/>
        <v>2130.9251750829339</v>
      </c>
      <c r="P41" s="64">
        <v>0</v>
      </c>
      <c r="Q41" s="64">
        <f t="shared" si="17"/>
        <v>0</v>
      </c>
      <c r="R41" s="64"/>
      <c r="S41" s="64">
        <v>0</v>
      </c>
      <c r="T41" s="63">
        <v>328.21075740944002</v>
      </c>
      <c r="U41" s="65">
        <f t="shared" si="18"/>
        <v>1802.7144176734939</v>
      </c>
      <c r="V41" s="38">
        <v>2015</v>
      </c>
      <c r="W41" s="40"/>
    </row>
    <row r="42" spans="1:23" s="39" customFormat="1" ht="16.5" x14ac:dyDescent="0.25">
      <c r="A42" s="34">
        <v>8</v>
      </c>
      <c r="B42" s="35" t="s">
        <v>61</v>
      </c>
      <c r="C42" s="36"/>
      <c r="D42" s="36" t="s">
        <v>30</v>
      </c>
      <c r="E42" s="43">
        <v>8</v>
      </c>
      <c r="F42" s="44">
        <f t="shared" si="14"/>
        <v>4</v>
      </c>
      <c r="G42" s="44"/>
      <c r="H42" s="44">
        <v>4</v>
      </c>
      <c r="I42" s="44"/>
      <c r="J42" s="44"/>
      <c r="K42" s="44"/>
      <c r="L42" s="37"/>
      <c r="M42" s="63">
        <f t="shared" si="15"/>
        <v>8523.7007003317358</v>
      </c>
      <c r="N42" s="37"/>
      <c r="O42" s="63">
        <f t="shared" si="16"/>
        <v>8523.7007003317358</v>
      </c>
      <c r="P42" s="64">
        <v>270</v>
      </c>
      <c r="Q42" s="64">
        <f t="shared" si="17"/>
        <v>554</v>
      </c>
      <c r="R42" s="64">
        <v>554</v>
      </c>
      <c r="S42" s="64">
        <v>0</v>
      </c>
      <c r="T42" s="63">
        <v>1312.8430296377601</v>
      </c>
      <c r="U42" s="65">
        <f t="shared" si="18"/>
        <v>6386.8576706939757</v>
      </c>
      <c r="V42" s="38"/>
      <c r="W42" s="40"/>
    </row>
    <row r="43" spans="1:23" s="23" customFormat="1" ht="16.5" x14ac:dyDescent="0.25">
      <c r="A43" s="18" t="s">
        <v>62</v>
      </c>
      <c r="B43" s="19" t="s">
        <v>63</v>
      </c>
      <c r="C43" s="20">
        <f>SUBTOTAL(3, C44:C46)</f>
        <v>0</v>
      </c>
      <c r="D43" s="20">
        <f>SUBTOTAL(3,D44:D46)</f>
        <v>3</v>
      </c>
      <c r="E43" s="74">
        <f>SUM(E44:E46)/3</f>
        <v>3</v>
      </c>
      <c r="F43" s="75">
        <f t="shared" ref="F43:K43" si="19">SUM(F44:F46)</f>
        <v>15</v>
      </c>
      <c r="G43" s="75">
        <f t="shared" si="19"/>
        <v>15</v>
      </c>
      <c r="H43" s="75">
        <f t="shared" si="19"/>
        <v>0</v>
      </c>
      <c r="I43" s="75">
        <f t="shared" si="19"/>
        <v>0</v>
      </c>
      <c r="J43" s="75">
        <f t="shared" si="19"/>
        <v>0</v>
      </c>
      <c r="K43" s="75">
        <f t="shared" si="19"/>
        <v>0</v>
      </c>
      <c r="L43" s="21"/>
      <c r="M43" s="21">
        <f>SUM(M44:M46)</f>
        <v>31963.877626244008</v>
      </c>
      <c r="N43" s="21"/>
      <c r="O43" s="21">
        <f>SUM(O44:O46)</f>
        <v>31963.877626244008</v>
      </c>
      <c r="P43" s="21">
        <f>SUM(P44:P46)</f>
        <v>0</v>
      </c>
      <c r="Q43" s="21">
        <f>SUM(Q44:Q46)</f>
        <v>5500</v>
      </c>
      <c r="R43" s="21">
        <f>SUM(R44:R46)</f>
        <v>5500</v>
      </c>
      <c r="S43" s="21">
        <f>SUM(S44:S46)</f>
        <v>0</v>
      </c>
      <c r="T43" s="21">
        <f>SUM(T44:T46)+2</f>
        <v>4925.1613611416005</v>
      </c>
      <c r="U43" s="21">
        <f>SUM(U44:U46)</f>
        <v>21540.716265102408</v>
      </c>
      <c r="V43" s="33"/>
      <c r="W43" s="15"/>
    </row>
    <row r="44" spans="1:23" s="23" customFormat="1" ht="16.5" x14ac:dyDescent="0.25">
      <c r="A44" s="45">
        <v>1</v>
      </c>
      <c r="B44" s="46" t="s">
        <v>64</v>
      </c>
      <c r="C44" s="47"/>
      <c r="D44" s="47" t="s">
        <v>30</v>
      </c>
      <c r="E44" s="76">
        <v>3</v>
      </c>
      <c r="F44" s="77">
        <f>SUM(G44:K44)</f>
        <v>5</v>
      </c>
      <c r="G44" s="77">
        <v>5</v>
      </c>
      <c r="H44" s="77"/>
      <c r="I44" s="77"/>
      <c r="J44" s="77"/>
      <c r="K44" s="77"/>
      <c r="L44" s="48"/>
      <c r="M44" s="66">
        <f>N44+O44</f>
        <v>10654.625875414669</v>
      </c>
      <c r="N44" s="48"/>
      <c r="O44" s="66">
        <f>F44*$L$10</f>
        <v>10654.625875414669</v>
      </c>
      <c r="P44" s="67">
        <v>0</v>
      </c>
      <c r="Q44" s="67">
        <f>R44+S44</f>
        <v>2364</v>
      </c>
      <c r="R44" s="67">
        <v>2364</v>
      </c>
      <c r="S44" s="67">
        <v>0</v>
      </c>
      <c r="T44" s="60">
        <v>1641.0537870472001</v>
      </c>
      <c r="U44" s="62">
        <f>O44-(P44+Q44+T44)</f>
        <v>6649.5720883674694</v>
      </c>
      <c r="V44" s="32"/>
      <c r="W44" s="15"/>
    </row>
    <row r="45" spans="1:23" s="23" customFormat="1" ht="16.5" x14ac:dyDescent="0.25">
      <c r="A45" s="45">
        <v>2</v>
      </c>
      <c r="B45" s="46" t="s">
        <v>65</v>
      </c>
      <c r="C45" s="47"/>
      <c r="D45" s="47" t="s">
        <v>30</v>
      </c>
      <c r="E45" s="76">
        <v>3</v>
      </c>
      <c r="F45" s="77">
        <f>SUM(G45:K45)</f>
        <v>5</v>
      </c>
      <c r="G45" s="77">
        <v>5</v>
      </c>
      <c r="H45" s="77"/>
      <c r="I45" s="77"/>
      <c r="J45" s="77"/>
      <c r="K45" s="77"/>
      <c r="L45" s="48"/>
      <c r="M45" s="66">
        <f>N45+O45</f>
        <v>10654.625875414669</v>
      </c>
      <c r="N45" s="48"/>
      <c r="O45" s="66">
        <f>F45*$L$10</f>
        <v>10654.625875414669</v>
      </c>
      <c r="P45" s="67">
        <v>0</v>
      </c>
      <c r="Q45" s="67">
        <f>R45+S45</f>
        <v>846</v>
      </c>
      <c r="R45" s="67">
        <v>846</v>
      </c>
      <c r="S45" s="67">
        <v>0</v>
      </c>
      <c r="T45" s="60">
        <v>1641.0537870472001</v>
      </c>
      <c r="U45" s="62">
        <f>O45-(P45+Q45+T45)</f>
        <v>8167.5720883674694</v>
      </c>
      <c r="V45" s="32"/>
      <c r="W45" s="15"/>
    </row>
    <row r="46" spans="1:23" s="23" customFormat="1" ht="16.5" x14ac:dyDescent="0.25">
      <c r="A46" s="45">
        <v>3</v>
      </c>
      <c r="B46" s="46" t="s">
        <v>66</v>
      </c>
      <c r="C46" s="47"/>
      <c r="D46" s="47" t="s">
        <v>30</v>
      </c>
      <c r="E46" s="76">
        <v>3</v>
      </c>
      <c r="F46" s="77">
        <f>SUM(G46:K46)</f>
        <v>5</v>
      </c>
      <c r="G46" s="77">
        <v>5</v>
      </c>
      <c r="H46" s="77"/>
      <c r="I46" s="77"/>
      <c r="J46" s="77"/>
      <c r="K46" s="77"/>
      <c r="L46" s="48"/>
      <c r="M46" s="66">
        <f>N46+O46</f>
        <v>10654.625875414669</v>
      </c>
      <c r="N46" s="48"/>
      <c r="O46" s="66">
        <f>F46*$L$10</f>
        <v>10654.625875414669</v>
      </c>
      <c r="P46" s="67">
        <v>0</v>
      </c>
      <c r="Q46" s="67">
        <f>R46+S46</f>
        <v>2290</v>
      </c>
      <c r="R46" s="67">
        <v>2290</v>
      </c>
      <c r="S46" s="67">
        <v>0</v>
      </c>
      <c r="T46" s="60">
        <v>1641.0537870472001</v>
      </c>
      <c r="U46" s="62">
        <f>O46-(P46+Q46+T46)</f>
        <v>6723.5720883674694</v>
      </c>
      <c r="V46" s="32"/>
      <c r="W46" s="15"/>
    </row>
    <row r="47" spans="1:23" s="23" customFormat="1" ht="16.5" x14ac:dyDescent="0.25">
      <c r="A47" s="18" t="s">
        <v>67</v>
      </c>
      <c r="B47" s="19" t="s">
        <v>68</v>
      </c>
      <c r="C47" s="20">
        <f>SUBTOTAL(3,C48:C56)</f>
        <v>1</v>
      </c>
      <c r="D47" s="20">
        <f>SUBTOTAL(3,D48:D56)</f>
        <v>7</v>
      </c>
      <c r="E47" s="74">
        <f>SUM(E48:E56)/9</f>
        <v>8.1111111111111107</v>
      </c>
      <c r="F47" s="75">
        <f t="shared" ref="F47:K47" si="20">SUM(F48:F56)</f>
        <v>33</v>
      </c>
      <c r="G47" s="75">
        <f t="shared" si="20"/>
        <v>10</v>
      </c>
      <c r="H47" s="75">
        <f t="shared" si="20"/>
        <v>20</v>
      </c>
      <c r="I47" s="75">
        <f t="shared" si="20"/>
        <v>0</v>
      </c>
      <c r="J47" s="75">
        <f t="shared" si="20"/>
        <v>2</v>
      </c>
      <c r="K47" s="75">
        <f t="shared" si="20"/>
        <v>1</v>
      </c>
      <c r="L47" s="21"/>
      <c r="M47" s="21">
        <f>SUM(M48:M56)</f>
        <v>70320.530777736814</v>
      </c>
      <c r="N47" s="21"/>
      <c r="O47" s="21">
        <f>SUM(O48:O56)</f>
        <v>70320.530777736814</v>
      </c>
      <c r="P47" s="21">
        <v>0</v>
      </c>
      <c r="Q47" s="21">
        <f>SUM(Q48:Q56)</f>
        <v>16900</v>
      </c>
      <c r="R47" s="21">
        <f>SUM(R48:R56)</f>
        <v>16900</v>
      </c>
      <c r="S47" s="21">
        <f>SUM(S48:S56)</f>
        <v>0</v>
      </c>
      <c r="T47" s="21">
        <f>SUM(T48:T56)-2</f>
        <v>12470.008781558721</v>
      </c>
      <c r="U47" s="21">
        <f>SUM(U48:U56)</f>
        <v>40948.521996178097</v>
      </c>
      <c r="V47" s="33"/>
      <c r="W47" s="15"/>
    </row>
    <row r="48" spans="1:23" s="23" customFormat="1" ht="16.5" x14ac:dyDescent="0.25">
      <c r="A48" s="24">
        <v>1</v>
      </c>
      <c r="B48" s="25" t="s">
        <v>69</v>
      </c>
      <c r="C48" s="26"/>
      <c r="D48" s="26" t="s">
        <v>30</v>
      </c>
      <c r="E48" s="27">
        <v>9</v>
      </c>
      <c r="F48" s="28">
        <f>SUM(G48:K48)</f>
        <v>4</v>
      </c>
      <c r="G48" s="28"/>
      <c r="H48" s="28">
        <v>4</v>
      </c>
      <c r="I48" s="28"/>
      <c r="J48" s="28"/>
      <c r="K48" s="28"/>
      <c r="L48" s="29"/>
      <c r="M48" s="60">
        <f>N48+O48</f>
        <v>8523.7007003317358</v>
      </c>
      <c r="N48" s="29"/>
      <c r="O48" s="60">
        <f>F48*$L$10</f>
        <v>8523.7007003317358</v>
      </c>
      <c r="P48" s="61">
        <v>0</v>
      </c>
      <c r="Q48" s="61">
        <f>R48+S48</f>
        <v>4027</v>
      </c>
      <c r="R48" s="61">
        <v>4027</v>
      </c>
      <c r="S48" s="61">
        <v>0</v>
      </c>
      <c r="T48" s="60">
        <v>1312.8430296377601</v>
      </c>
      <c r="U48" s="62">
        <f>O48-(P48+Q48+T48)</f>
        <v>3183.8576706939757</v>
      </c>
      <c r="V48" s="32"/>
      <c r="W48" s="15"/>
    </row>
    <row r="49" spans="1:23" s="23" customFormat="1" ht="16.5" x14ac:dyDescent="0.25">
      <c r="A49" s="24">
        <v>2</v>
      </c>
      <c r="B49" s="25" t="s">
        <v>70</v>
      </c>
      <c r="C49" s="26" t="s">
        <v>30</v>
      </c>
      <c r="D49" s="26"/>
      <c r="E49" s="27">
        <v>14</v>
      </c>
      <c r="F49" s="28">
        <f t="shared" ref="F49:F56" si="21">SUM(G49:K49)</f>
        <v>2</v>
      </c>
      <c r="G49" s="28"/>
      <c r="H49" s="28"/>
      <c r="I49" s="28"/>
      <c r="J49" s="28">
        <v>1</v>
      </c>
      <c r="K49" s="28">
        <v>1</v>
      </c>
      <c r="L49" s="29"/>
      <c r="M49" s="60">
        <f t="shared" ref="M49:M56" si="22">N49+O49</f>
        <v>4261.8503501658679</v>
      </c>
      <c r="N49" s="29"/>
      <c r="O49" s="60">
        <f t="shared" ref="O49:O56" si="23">F49*$L$10</f>
        <v>4261.8503501658679</v>
      </c>
      <c r="P49" s="61">
        <v>0</v>
      </c>
      <c r="Q49" s="61">
        <f t="shared" ref="Q49:Q56" si="24">R49+S49</f>
        <v>1698</v>
      </c>
      <c r="R49" s="61">
        <v>1698</v>
      </c>
      <c r="S49" s="61">
        <v>0</v>
      </c>
      <c r="T49" s="60">
        <v>1312.8430296377601</v>
      </c>
      <c r="U49" s="62">
        <f t="shared" ref="U49:U56" si="25">O49-(P49+Q49+T49)</f>
        <v>1251.0073205281078</v>
      </c>
      <c r="V49" s="32">
        <v>2018</v>
      </c>
      <c r="W49" s="15"/>
    </row>
    <row r="50" spans="1:23" s="23" customFormat="1" ht="16.5" x14ac:dyDescent="0.25">
      <c r="A50" s="24">
        <v>3</v>
      </c>
      <c r="B50" s="25" t="s">
        <v>71</v>
      </c>
      <c r="C50" s="26"/>
      <c r="D50" s="26"/>
      <c r="E50" s="27">
        <v>11</v>
      </c>
      <c r="F50" s="28">
        <f t="shared" si="21"/>
        <v>1</v>
      </c>
      <c r="G50" s="28"/>
      <c r="H50" s="28"/>
      <c r="I50" s="28"/>
      <c r="J50" s="28">
        <v>1</v>
      </c>
      <c r="K50" s="28"/>
      <c r="L50" s="29"/>
      <c r="M50" s="60">
        <f t="shared" si="22"/>
        <v>2130.9251750829339</v>
      </c>
      <c r="N50" s="29"/>
      <c r="O50" s="60">
        <f t="shared" si="23"/>
        <v>2130.9251750829339</v>
      </c>
      <c r="P50" s="61">
        <v>0</v>
      </c>
      <c r="Q50" s="61">
        <f t="shared" si="24"/>
        <v>968</v>
      </c>
      <c r="R50" s="61">
        <v>968</v>
      </c>
      <c r="S50" s="61">
        <v>0</v>
      </c>
      <c r="T50" s="60">
        <v>1312.8430296377601</v>
      </c>
      <c r="U50" s="62">
        <f t="shared" si="25"/>
        <v>-149.91785455482614</v>
      </c>
      <c r="V50" s="32"/>
      <c r="W50" s="15"/>
    </row>
    <row r="51" spans="1:23" s="23" customFormat="1" ht="16.5" x14ac:dyDescent="0.25">
      <c r="A51" s="24">
        <v>4</v>
      </c>
      <c r="B51" s="25" t="s">
        <v>72</v>
      </c>
      <c r="C51" s="26"/>
      <c r="D51" s="26" t="s">
        <v>30</v>
      </c>
      <c r="E51" s="27">
        <v>7</v>
      </c>
      <c r="F51" s="28">
        <f t="shared" si="21"/>
        <v>4</v>
      </c>
      <c r="G51" s="28"/>
      <c r="H51" s="28">
        <v>4</v>
      </c>
      <c r="I51" s="28"/>
      <c r="J51" s="28"/>
      <c r="K51" s="28"/>
      <c r="L51" s="29"/>
      <c r="M51" s="60">
        <f t="shared" si="22"/>
        <v>8523.7007003317358</v>
      </c>
      <c r="N51" s="29"/>
      <c r="O51" s="60">
        <f t="shared" si="23"/>
        <v>8523.7007003317358</v>
      </c>
      <c r="P51" s="61">
        <v>0</v>
      </c>
      <c r="Q51" s="61">
        <f t="shared" si="24"/>
        <v>1475</v>
      </c>
      <c r="R51" s="61">
        <v>1475</v>
      </c>
      <c r="S51" s="61">
        <v>0</v>
      </c>
      <c r="T51" s="60">
        <v>1312.8430296377601</v>
      </c>
      <c r="U51" s="62">
        <f t="shared" si="25"/>
        <v>5735.8576706939757</v>
      </c>
      <c r="V51" s="32"/>
      <c r="W51" s="15"/>
    </row>
    <row r="52" spans="1:23" s="23" customFormat="1" ht="16.5" x14ac:dyDescent="0.25">
      <c r="A52" s="24">
        <v>5</v>
      </c>
      <c r="B52" s="25" t="s">
        <v>73</v>
      </c>
      <c r="C52" s="26"/>
      <c r="D52" s="26" t="s">
        <v>30</v>
      </c>
      <c r="E52" s="27">
        <v>7</v>
      </c>
      <c r="F52" s="28">
        <f t="shared" si="21"/>
        <v>4</v>
      </c>
      <c r="G52" s="28"/>
      <c r="H52" s="28">
        <v>4</v>
      </c>
      <c r="I52" s="28"/>
      <c r="J52" s="28"/>
      <c r="K52" s="28"/>
      <c r="L52" s="29"/>
      <c r="M52" s="60">
        <f t="shared" si="22"/>
        <v>8523.7007003317358</v>
      </c>
      <c r="N52" s="29"/>
      <c r="O52" s="60">
        <f t="shared" si="23"/>
        <v>8523.7007003317358</v>
      </c>
      <c r="P52" s="61">
        <v>0</v>
      </c>
      <c r="Q52" s="61">
        <f t="shared" si="24"/>
        <v>2705</v>
      </c>
      <c r="R52" s="61">
        <v>2705</v>
      </c>
      <c r="S52" s="61">
        <v>0</v>
      </c>
      <c r="T52" s="60">
        <v>1312.8430296377601</v>
      </c>
      <c r="U52" s="62">
        <f t="shared" si="25"/>
        <v>4505.8576706939757</v>
      </c>
      <c r="V52" s="32"/>
      <c r="W52" s="15"/>
    </row>
    <row r="53" spans="1:23" s="23" customFormat="1" ht="16.5" x14ac:dyDescent="0.25">
      <c r="A53" s="24">
        <v>6</v>
      </c>
      <c r="B53" s="25" t="s">
        <v>74</v>
      </c>
      <c r="C53" s="26"/>
      <c r="D53" s="26" t="s">
        <v>30</v>
      </c>
      <c r="E53" s="27">
        <v>8</v>
      </c>
      <c r="F53" s="28">
        <f t="shared" si="21"/>
        <v>4</v>
      </c>
      <c r="G53" s="28"/>
      <c r="H53" s="28">
        <v>4</v>
      </c>
      <c r="I53" s="28"/>
      <c r="J53" s="28"/>
      <c r="K53" s="28"/>
      <c r="L53" s="29"/>
      <c r="M53" s="60">
        <f t="shared" si="22"/>
        <v>8523.7007003317358</v>
      </c>
      <c r="N53" s="29"/>
      <c r="O53" s="60">
        <f t="shared" si="23"/>
        <v>8523.7007003317358</v>
      </c>
      <c r="P53" s="61">
        <v>0</v>
      </c>
      <c r="Q53" s="61">
        <f t="shared" si="24"/>
        <v>1215</v>
      </c>
      <c r="R53" s="61">
        <v>1215</v>
      </c>
      <c r="S53" s="61">
        <v>0</v>
      </c>
      <c r="T53" s="60">
        <v>1312.8430296377601</v>
      </c>
      <c r="U53" s="62">
        <f t="shared" si="25"/>
        <v>5995.8576706939757</v>
      </c>
      <c r="V53" s="32"/>
      <c r="W53" s="15"/>
    </row>
    <row r="54" spans="1:23" s="23" customFormat="1" ht="16.5" x14ac:dyDescent="0.25">
      <c r="A54" s="24">
        <v>7</v>
      </c>
      <c r="B54" s="25" t="s">
        <v>75</v>
      </c>
      <c r="C54" s="26"/>
      <c r="D54" s="26" t="s">
        <v>30</v>
      </c>
      <c r="E54" s="27">
        <v>4</v>
      </c>
      <c r="F54" s="28">
        <f t="shared" si="21"/>
        <v>5</v>
      </c>
      <c r="G54" s="28">
        <v>5</v>
      </c>
      <c r="H54" s="28"/>
      <c r="I54" s="28"/>
      <c r="J54" s="28"/>
      <c r="K54" s="28"/>
      <c r="L54" s="29"/>
      <c r="M54" s="60">
        <f t="shared" si="22"/>
        <v>10654.625875414669</v>
      </c>
      <c r="N54" s="29"/>
      <c r="O54" s="60">
        <f t="shared" si="23"/>
        <v>10654.625875414669</v>
      </c>
      <c r="P54" s="61">
        <v>0</v>
      </c>
      <c r="Q54" s="61">
        <f t="shared" si="24"/>
        <v>1619</v>
      </c>
      <c r="R54" s="61">
        <v>1619</v>
      </c>
      <c r="S54" s="61">
        <v>0</v>
      </c>
      <c r="T54" s="60">
        <v>1641.0537870472001</v>
      </c>
      <c r="U54" s="62">
        <f t="shared" si="25"/>
        <v>7394.5720883674694</v>
      </c>
      <c r="V54" s="32"/>
      <c r="W54" s="15"/>
    </row>
    <row r="55" spans="1:23" s="23" customFormat="1" ht="16.5" x14ac:dyDescent="0.25">
      <c r="A55" s="24">
        <v>8</v>
      </c>
      <c r="B55" s="25" t="s">
        <v>76</v>
      </c>
      <c r="C55" s="26"/>
      <c r="D55" s="26" t="s">
        <v>30</v>
      </c>
      <c r="E55" s="27">
        <v>4</v>
      </c>
      <c r="F55" s="28">
        <f t="shared" si="21"/>
        <v>5</v>
      </c>
      <c r="G55" s="28">
        <v>5</v>
      </c>
      <c r="H55" s="28"/>
      <c r="I55" s="28"/>
      <c r="J55" s="28"/>
      <c r="K55" s="28"/>
      <c r="L55" s="29"/>
      <c r="M55" s="60">
        <f t="shared" si="22"/>
        <v>10654.625875414669</v>
      </c>
      <c r="N55" s="29"/>
      <c r="O55" s="60">
        <f t="shared" si="23"/>
        <v>10654.625875414669</v>
      </c>
      <c r="P55" s="61">
        <v>0</v>
      </c>
      <c r="Q55" s="61">
        <f t="shared" si="24"/>
        <v>1108</v>
      </c>
      <c r="R55" s="61">
        <v>1108</v>
      </c>
      <c r="S55" s="61">
        <v>0</v>
      </c>
      <c r="T55" s="60">
        <v>1641.0537870472001</v>
      </c>
      <c r="U55" s="62">
        <f t="shared" si="25"/>
        <v>7905.5720883674694</v>
      </c>
      <c r="V55" s="32"/>
      <c r="W55" s="15"/>
    </row>
    <row r="56" spans="1:23" s="23" customFormat="1" ht="16.5" x14ac:dyDescent="0.25">
      <c r="A56" s="24">
        <v>9</v>
      </c>
      <c r="B56" s="25" t="s">
        <v>77</v>
      </c>
      <c r="C56" s="26"/>
      <c r="D56" s="26" t="s">
        <v>30</v>
      </c>
      <c r="E56" s="27">
        <v>9</v>
      </c>
      <c r="F56" s="28">
        <f t="shared" si="21"/>
        <v>4</v>
      </c>
      <c r="G56" s="28"/>
      <c r="H56" s="28">
        <v>4</v>
      </c>
      <c r="I56" s="28"/>
      <c r="J56" s="28"/>
      <c r="K56" s="28"/>
      <c r="L56" s="29"/>
      <c r="M56" s="60">
        <f t="shared" si="22"/>
        <v>8523.7007003317358</v>
      </c>
      <c r="N56" s="29"/>
      <c r="O56" s="60">
        <f t="shared" si="23"/>
        <v>8523.7007003317358</v>
      </c>
      <c r="P56" s="61">
        <v>0</v>
      </c>
      <c r="Q56" s="61">
        <f t="shared" si="24"/>
        <v>2085</v>
      </c>
      <c r="R56" s="61">
        <v>2085</v>
      </c>
      <c r="S56" s="61">
        <v>0</v>
      </c>
      <c r="T56" s="60">
        <v>1312.8430296377601</v>
      </c>
      <c r="U56" s="62">
        <f t="shared" si="25"/>
        <v>5125.8576706939757</v>
      </c>
      <c r="V56" s="32"/>
      <c r="W56" s="15"/>
    </row>
    <row r="57" spans="1:23" s="23" customFormat="1" ht="16.5" x14ac:dyDescent="0.25">
      <c r="A57" s="18" t="s">
        <v>78</v>
      </c>
      <c r="B57" s="19" t="s">
        <v>79</v>
      </c>
      <c r="C57" s="20">
        <f>SUBTOTAL(3,C58:C63)</f>
        <v>2</v>
      </c>
      <c r="D57" s="20">
        <f>SUBTOTAL(3,D58:D63)</f>
        <v>4</v>
      </c>
      <c r="E57" s="74">
        <f>SUM(E58:E63)/6</f>
        <v>10.5</v>
      </c>
      <c r="F57" s="75">
        <f t="shared" ref="F57:K57" si="26">SUM(F58:F63)</f>
        <v>20</v>
      </c>
      <c r="G57" s="75">
        <f t="shared" si="26"/>
        <v>0</v>
      </c>
      <c r="H57" s="75">
        <f t="shared" si="26"/>
        <v>16</v>
      </c>
      <c r="I57" s="75">
        <f t="shared" si="26"/>
        <v>0</v>
      </c>
      <c r="J57" s="75">
        <f t="shared" si="26"/>
        <v>2</v>
      </c>
      <c r="K57" s="75">
        <f t="shared" si="26"/>
        <v>2</v>
      </c>
      <c r="L57" s="21"/>
      <c r="M57" s="21">
        <f>SUM(M58:M63)</f>
        <v>42618.503501658677</v>
      </c>
      <c r="N57" s="21"/>
      <c r="O57" s="21">
        <f>SUM(O58:O63)</f>
        <v>42618.503501658677</v>
      </c>
      <c r="P57" s="21">
        <f>SUM(P58:P63)</f>
        <v>122</v>
      </c>
      <c r="Q57" s="21">
        <f>SUM(Q58:Q63)</f>
        <v>9333</v>
      </c>
      <c r="R57" s="21">
        <f>SUM(R58:R63)</f>
        <v>6500</v>
      </c>
      <c r="S57" s="21">
        <f>SUM(S58:S63)</f>
        <v>2833</v>
      </c>
      <c r="T57" s="21">
        <f>SUM(T58:T63)-2</f>
        <v>6890.4259055982402</v>
      </c>
      <c r="U57" s="21">
        <f>SUM(U58:U63)</f>
        <v>26271.077596060437</v>
      </c>
      <c r="V57" s="33"/>
      <c r="W57" s="15"/>
    </row>
    <row r="58" spans="1:23" s="23" customFormat="1" ht="16.5" x14ac:dyDescent="0.25">
      <c r="A58" s="24">
        <v>1</v>
      </c>
      <c r="B58" s="25" t="s">
        <v>80</v>
      </c>
      <c r="C58" s="26" t="s">
        <v>30</v>
      </c>
      <c r="D58" s="26"/>
      <c r="E58" s="27">
        <v>19</v>
      </c>
      <c r="F58" s="28">
        <f t="shared" ref="F58:F63" si="27">SUM(G58:K58)</f>
        <v>2</v>
      </c>
      <c r="G58" s="28"/>
      <c r="H58" s="28"/>
      <c r="I58" s="28"/>
      <c r="J58" s="28">
        <v>1</v>
      </c>
      <c r="K58" s="28">
        <v>1</v>
      </c>
      <c r="L58" s="29"/>
      <c r="M58" s="60">
        <f t="shared" ref="M58:M63" si="28">N58+O58</f>
        <v>4261.8503501658679</v>
      </c>
      <c r="N58" s="29"/>
      <c r="O58" s="60">
        <f t="shared" ref="O58:O63" si="29">F58*$L$10</f>
        <v>4261.8503501658679</v>
      </c>
      <c r="P58" s="61">
        <v>0</v>
      </c>
      <c r="Q58" s="61">
        <f t="shared" ref="Q58:Q63" si="30">R58+S58</f>
        <v>3608</v>
      </c>
      <c r="R58" s="61">
        <v>775</v>
      </c>
      <c r="S58" s="61">
        <v>2833</v>
      </c>
      <c r="T58" s="60">
        <v>328.21075740944002</v>
      </c>
      <c r="U58" s="62">
        <f t="shared" ref="U58:U63" si="31">O58-(P58+Q58+T58)</f>
        <v>325.6395927564281</v>
      </c>
      <c r="V58" s="32">
        <v>2016</v>
      </c>
      <c r="W58" s="15"/>
    </row>
    <row r="59" spans="1:23" s="23" customFormat="1" ht="16.5" x14ac:dyDescent="0.25">
      <c r="A59" s="24">
        <v>2</v>
      </c>
      <c r="B59" s="25" t="s">
        <v>81</v>
      </c>
      <c r="C59" s="26" t="s">
        <v>30</v>
      </c>
      <c r="D59" s="26" t="s">
        <v>30</v>
      </c>
      <c r="E59" s="27">
        <v>13</v>
      </c>
      <c r="F59" s="28">
        <f t="shared" si="27"/>
        <v>5</v>
      </c>
      <c r="G59" s="28"/>
      <c r="H59" s="28">
        <v>4</v>
      </c>
      <c r="I59" s="28"/>
      <c r="J59" s="28"/>
      <c r="K59" s="28">
        <v>1</v>
      </c>
      <c r="L59" s="29"/>
      <c r="M59" s="60">
        <f t="shared" si="28"/>
        <v>10654.625875414669</v>
      </c>
      <c r="N59" s="29"/>
      <c r="O59" s="60">
        <f t="shared" si="29"/>
        <v>10654.625875414669</v>
      </c>
      <c r="P59" s="61">
        <v>0</v>
      </c>
      <c r="Q59" s="61">
        <f t="shared" si="30"/>
        <v>2958</v>
      </c>
      <c r="R59" s="61">
        <v>2958</v>
      </c>
      <c r="S59" s="61">
        <v>0</v>
      </c>
      <c r="T59" s="60">
        <v>1312.8430296377601</v>
      </c>
      <c r="U59" s="62">
        <f t="shared" si="31"/>
        <v>6383.7828457769092</v>
      </c>
      <c r="V59" s="32">
        <v>2018</v>
      </c>
      <c r="W59" s="15"/>
    </row>
    <row r="60" spans="1:23" s="23" customFormat="1" ht="16.5" x14ac:dyDescent="0.25">
      <c r="A60" s="24">
        <v>3</v>
      </c>
      <c r="B60" s="25" t="s">
        <v>82</v>
      </c>
      <c r="C60" s="26"/>
      <c r="D60" s="26" t="s">
        <v>30</v>
      </c>
      <c r="E60" s="27">
        <v>9</v>
      </c>
      <c r="F60" s="28">
        <f t="shared" si="27"/>
        <v>4</v>
      </c>
      <c r="G60" s="28"/>
      <c r="H60" s="28">
        <v>4</v>
      </c>
      <c r="I60" s="28"/>
      <c r="J60" s="28"/>
      <c r="K60" s="28"/>
      <c r="L60" s="29"/>
      <c r="M60" s="60">
        <f t="shared" si="28"/>
        <v>8523.7007003317358</v>
      </c>
      <c r="N60" s="29"/>
      <c r="O60" s="60">
        <f t="shared" si="29"/>
        <v>8523.7007003317358</v>
      </c>
      <c r="P60" s="61">
        <v>122</v>
      </c>
      <c r="Q60" s="61">
        <f t="shared" si="30"/>
        <v>866</v>
      </c>
      <c r="R60" s="61">
        <v>866</v>
      </c>
      <c r="S60" s="61">
        <v>0</v>
      </c>
      <c r="T60" s="60">
        <v>1312.8430296377601</v>
      </c>
      <c r="U60" s="62">
        <f t="shared" si="31"/>
        <v>6222.8576706939757</v>
      </c>
      <c r="V60" s="32"/>
      <c r="W60" s="15"/>
    </row>
    <row r="61" spans="1:23" s="23" customFormat="1" ht="16.5" x14ac:dyDescent="0.25">
      <c r="A61" s="24">
        <v>4</v>
      </c>
      <c r="B61" s="25" t="s">
        <v>83</v>
      </c>
      <c r="C61" s="26"/>
      <c r="D61" s="26"/>
      <c r="E61" s="27">
        <v>9</v>
      </c>
      <c r="F61" s="28">
        <f t="shared" si="27"/>
        <v>1</v>
      </c>
      <c r="G61" s="28"/>
      <c r="H61" s="28"/>
      <c r="I61" s="28"/>
      <c r="J61" s="28">
        <v>1</v>
      </c>
      <c r="K61" s="28"/>
      <c r="L61" s="29"/>
      <c r="M61" s="60">
        <f t="shared" si="28"/>
        <v>2130.9251750829339</v>
      </c>
      <c r="N61" s="29"/>
      <c r="O61" s="60">
        <f t="shared" si="29"/>
        <v>2130.9251750829339</v>
      </c>
      <c r="P61" s="61">
        <v>0</v>
      </c>
      <c r="Q61" s="61">
        <f t="shared" si="30"/>
        <v>1041</v>
      </c>
      <c r="R61" s="61">
        <v>1041</v>
      </c>
      <c r="S61" s="61">
        <v>0</v>
      </c>
      <c r="T61" s="60">
        <v>1312.8430296377601</v>
      </c>
      <c r="U61" s="62">
        <f t="shared" si="31"/>
        <v>-222.91785455482614</v>
      </c>
      <c r="V61" s="32"/>
      <c r="W61" s="15"/>
    </row>
    <row r="62" spans="1:23" s="23" customFormat="1" ht="16.5" x14ac:dyDescent="0.25">
      <c r="A62" s="24">
        <v>5</v>
      </c>
      <c r="B62" s="25" t="s">
        <v>84</v>
      </c>
      <c r="C62" s="26"/>
      <c r="D62" s="26" t="s">
        <v>30</v>
      </c>
      <c r="E62" s="27">
        <v>8</v>
      </c>
      <c r="F62" s="28">
        <f t="shared" si="27"/>
        <v>4</v>
      </c>
      <c r="G62" s="28"/>
      <c r="H62" s="28">
        <v>4</v>
      </c>
      <c r="I62" s="28"/>
      <c r="J62" s="28"/>
      <c r="K62" s="28"/>
      <c r="L62" s="29"/>
      <c r="M62" s="60">
        <f t="shared" si="28"/>
        <v>8523.7007003317358</v>
      </c>
      <c r="N62" s="29"/>
      <c r="O62" s="60">
        <f t="shared" si="29"/>
        <v>8523.7007003317358</v>
      </c>
      <c r="P62" s="61">
        <v>0</v>
      </c>
      <c r="Q62" s="61">
        <f t="shared" si="30"/>
        <v>359</v>
      </c>
      <c r="R62" s="61">
        <v>359</v>
      </c>
      <c r="S62" s="61">
        <v>0</v>
      </c>
      <c r="T62" s="60">
        <v>1312.8430296377601</v>
      </c>
      <c r="U62" s="62">
        <f t="shared" si="31"/>
        <v>6851.8576706939757</v>
      </c>
      <c r="V62" s="32"/>
      <c r="W62" s="15"/>
    </row>
    <row r="63" spans="1:23" s="23" customFormat="1" ht="16.5" x14ac:dyDescent="0.25">
      <c r="A63" s="24">
        <v>6</v>
      </c>
      <c r="B63" s="25" t="s">
        <v>85</v>
      </c>
      <c r="C63" s="26"/>
      <c r="D63" s="26" t="s">
        <v>30</v>
      </c>
      <c r="E63" s="27">
        <v>5</v>
      </c>
      <c r="F63" s="28">
        <f t="shared" si="27"/>
        <v>4</v>
      </c>
      <c r="G63" s="28"/>
      <c r="H63" s="28">
        <v>4</v>
      </c>
      <c r="I63" s="28"/>
      <c r="J63" s="28"/>
      <c r="K63" s="28"/>
      <c r="L63" s="29"/>
      <c r="M63" s="60">
        <f t="shared" si="28"/>
        <v>8523.7007003317358</v>
      </c>
      <c r="N63" s="29"/>
      <c r="O63" s="60">
        <f t="shared" si="29"/>
        <v>8523.7007003317358</v>
      </c>
      <c r="P63" s="61">
        <v>0</v>
      </c>
      <c r="Q63" s="61">
        <f t="shared" si="30"/>
        <v>501</v>
      </c>
      <c r="R63" s="61">
        <v>501</v>
      </c>
      <c r="S63" s="61">
        <v>0</v>
      </c>
      <c r="T63" s="60">
        <v>1312.8430296377601</v>
      </c>
      <c r="U63" s="62">
        <f t="shared" si="31"/>
        <v>6709.8576706939757</v>
      </c>
      <c r="V63" s="32"/>
      <c r="W63" s="15"/>
    </row>
    <row r="64" spans="1:23" s="23" customFormat="1" ht="16.5" x14ac:dyDescent="0.25">
      <c r="A64" s="18" t="s">
        <v>86</v>
      </c>
      <c r="B64" s="19" t="s">
        <v>87</v>
      </c>
      <c r="C64" s="20">
        <f>SUBTOTAL(3, C65:C71)</f>
        <v>3</v>
      </c>
      <c r="D64" s="20">
        <f>SUBTOTAL(3,D65:D71)</f>
        <v>6</v>
      </c>
      <c r="E64" s="74">
        <f>SUM(E65:E71)/7</f>
        <v>13.571428571428571</v>
      </c>
      <c r="F64" s="75">
        <f t="shared" ref="F64:K64" si="32">SUM(F65:F71)</f>
        <v>26.3</v>
      </c>
      <c r="G64" s="75">
        <f t="shared" si="32"/>
        <v>0</v>
      </c>
      <c r="H64" s="75">
        <f t="shared" si="32"/>
        <v>20</v>
      </c>
      <c r="I64" s="75">
        <f t="shared" si="32"/>
        <v>1.3</v>
      </c>
      <c r="J64" s="75">
        <f t="shared" si="32"/>
        <v>2</v>
      </c>
      <c r="K64" s="75">
        <f t="shared" si="32"/>
        <v>3</v>
      </c>
      <c r="L64" s="21"/>
      <c r="M64" s="21">
        <f>SUM(M65:M71)</f>
        <v>56043.332104681162</v>
      </c>
      <c r="N64" s="21"/>
      <c r="O64" s="21">
        <f>SUM(O65:O71)</f>
        <v>56043.332104681162</v>
      </c>
      <c r="P64" s="21">
        <f>SUM(P65:P71)</f>
        <v>1770.3160000000003</v>
      </c>
      <c r="Q64" s="21">
        <f>SUM(Q65:Q71)</f>
        <v>4211.47</v>
      </c>
      <c r="R64" s="21">
        <f>SUM(R65:R71)</f>
        <v>3700.4700000000003</v>
      </c>
      <c r="S64" s="21">
        <f>SUM(S65:S71)</f>
        <v>511</v>
      </c>
      <c r="T64" s="21">
        <f>SUM(T65:T71)+3</f>
        <v>7650.3106476399498</v>
      </c>
      <c r="U64" s="21">
        <f>SUM(U65:U71)</f>
        <v>42414.235457041206</v>
      </c>
      <c r="V64" s="33"/>
      <c r="W64" s="15"/>
    </row>
    <row r="65" spans="1:23" s="23" customFormat="1" ht="16.5" x14ac:dyDescent="0.25">
      <c r="A65" s="24">
        <v>1</v>
      </c>
      <c r="B65" s="25" t="s">
        <v>88</v>
      </c>
      <c r="C65" s="26" t="s">
        <v>30</v>
      </c>
      <c r="D65" s="26" t="s">
        <v>30</v>
      </c>
      <c r="E65" s="27">
        <v>19</v>
      </c>
      <c r="F65" s="28">
        <f>SUM(G65:K65)</f>
        <v>2</v>
      </c>
      <c r="G65" s="28"/>
      <c r="H65" s="28"/>
      <c r="I65" s="28"/>
      <c r="J65" s="28">
        <v>1</v>
      </c>
      <c r="K65" s="28">
        <v>1</v>
      </c>
      <c r="L65" s="29"/>
      <c r="M65" s="60">
        <f>N65+O65</f>
        <v>4261.8503501658679</v>
      </c>
      <c r="N65" s="29"/>
      <c r="O65" s="60">
        <f>F65*$L$10</f>
        <v>4261.8503501658679</v>
      </c>
      <c r="P65" s="61">
        <v>279.84199999999998</v>
      </c>
      <c r="Q65" s="61">
        <f>R65+S65</f>
        <v>749.67200000000003</v>
      </c>
      <c r="R65" s="61">
        <v>749.67200000000003</v>
      </c>
      <c r="S65" s="61">
        <v>0</v>
      </c>
      <c r="T65" s="60">
        <v>328.21075740944002</v>
      </c>
      <c r="U65" s="62">
        <f>O65-(P65+Q65+T65)</f>
        <v>2904.125592756428</v>
      </c>
      <c r="V65" s="32">
        <v>2016</v>
      </c>
      <c r="W65" s="15"/>
    </row>
    <row r="66" spans="1:23" s="23" customFormat="1" ht="16.5" x14ac:dyDescent="0.25">
      <c r="A66" s="24">
        <v>2</v>
      </c>
      <c r="B66" s="25" t="s">
        <v>89</v>
      </c>
      <c r="C66" s="26" t="s">
        <v>30</v>
      </c>
      <c r="D66" s="26"/>
      <c r="E66" s="27">
        <v>19</v>
      </c>
      <c r="F66" s="28">
        <f t="shared" ref="F66:F71" si="33">SUM(G66:K66)</f>
        <v>2</v>
      </c>
      <c r="G66" s="28"/>
      <c r="H66" s="28"/>
      <c r="I66" s="28"/>
      <c r="J66" s="28">
        <v>1</v>
      </c>
      <c r="K66" s="28">
        <v>1</v>
      </c>
      <c r="L66" s="29"/>
      <c r="M66" s="60">
        <f t="shared" ref="M66:M71" si="34">N66+O66</f>
        <v>4261.8503501658679</v>
      </c>
      <c r="N66" s="29"/>
      <c r="O66" s="60">
        <f t="shared" ref="O66:O71" si="35">F66*$L$10</f>
        <v>4261.8503501658679</v>
      </c>
      <c r="P66" s="61">
        <v>90.947999999999993</v>
      </c>
      <c r="Q66" s="61">
        <f t="shared" ref="Q66:Q71" si="36">R66+S66</f>
        <v>1355</v>
      </c>
      <c r="R66" s="61">
        <v>844</v>
      </c>
      <c r="S66" s="61">
        <v>511</v>
      </c>
      <c r="T66" s="60">
        <v>328.21075740944002</v>
      </c>
      <c r="U66" s="62">
        <f t="shared" ref="U66:U71" si="37">O66-(P66+Q66+T66)</f>
        <v>2487.6915927564278</v>
      </c>
      <c r="V66" s="32">
        <v>2016</v>
      </c>
      <c r="W66" s="15"/>
    </row>
    <row r="67" spans="1:23" s="23" customFormat="1" ht="16.5" x14ac:dyDescent="0.25">
      <c r="A67" s="24">
        <v>3</v>
      </c>
      <c r="B67" s="25" t="s">
        <v>90</v>
      </c>
      <c r="C67" s="26"/>
      <c r="D67" s="26" t="s">
        <v>30</v>
      </c>
      <c r="E67" s="27">
        <v>10</v>
      </c>
      <c r="F67" s="28">
        <f t="shared" si="33"/>
        <v>4</v>
      </c>
      <c r="G67" s="28"/>
      <c r="H67" s="28">
        <v>4</v>
      </c>
      <c r="I67" s="28"/>
      <c r="J67" s="28"/>
      <c r="K67" s="28"/>
      <c r="L67" s="29"/>
      <c r="M67" s="60">
        <f t="shared" si="34"/>
        <v>8523.7007003317358</v>
      </c>
      <c r="N67" s="29"/>
      <c r="O67" s="60">
        <f t="shared" si="35"/>
        <v>8523.7007003317358</v>
      </c>
      <c r="P67" s="61">
        <v>279.84199999999998</v>
      </c>
      <c r="Q67" s="61">
        <f t="shared" si="36"/>
        <v>569.62799999999993</v>
      </c>
      <c r="R67" s="61">
        <v>569.62799999999993</v>
      </c>
      <c r="S67" s="61">
        <v>0</v>
      </c>
      <c r="T67" s="60">
        <v>1312.8430296377601</v>
      </c>
      <c r="U67" s="62">
        <f t="shared" si="37"/>
        <v>6361.3876706939755</v>
      </c>
      <c r="V67" s="32"/>
      <c r="W67" s="15"/>
    </row>
    <row r="68" spans="1:23" s="23" customFormat="1" ht="16.5" x14ac:dyDescent="0.25">
      <c r="A68" s="24">
        <v>4</v>
      </c>
      <c r="B68" s="25" t="s">
        <v>91</v>
      </c>
      <c r="C68" s="26"/>
      <c r="D68" s="26" t="s">
        <v>30</v>
      </c>
      <c r="E68" s="27">
        <v>12</v>
      </c>
      <c r="F68" s="28">
        <f t="shared" si="33"/>
        <v>4</v>
      </c>
      <c r="G68" s="28"/>
      <c r="H68" s="28">
        <v>4</v>
      </c>
      <c r="I68" s="28"/>
      <c r="J68" s="28"/>
      <c r="K68" s="28"/>
      <c r="L68" s="29"/>
      <c r="M68" s="60">
        <f t="shared" si="34"/>
        <v>8523.7007003317358</v>
      </c>
      <c r="N68" s="29"/>
      <c r="O68" s="60">
        <f t="shared" si="35"/>
        <v>8523.7007003317358</v>
      </c>
      <c r="P68" s="61">
        <v>280</v>
      </c>
      <c r="Q68" s="61">
        <f t="shared" si="36"/>
        <v>0</v>
      </c>
      <c r="R68" s="61"/>
      <c r="S68" s="61">
        <v>0</v>
      </c>
      <c r="T68" s="60">
        <v>1312.8430296377601</v>
      </c>
      <c r="U68" s="62">
        <f t="shared" si="37"/>
        <v>6930.8576706939757</v>
      </c>
      <c r="V68" s="32"/>
      <c r="W68" s="15"/>
    </row>
    <row r="69" spans="1:23" s="23" customFormat="1" ht="16.5" x14ac:dyDescent="0.25">
      <c r="A69" s="24">
        <v>5</v>
      </c>
      <c r="B69" s="25" t="s">
        <v>92</v>
      </c>
      <c r="C69" s="26" t="s">
        <v>30</v>
      </c>
      <c r="D69" s="26" t="s">
        <v>30</v>
      </c>
      <c r="E69" s="27">
        <v>17</v>
      </c>
      <c r="F69" s="28">
        <f t="shared" si="33"/>
        <v>6.3</v>
      </c>
      <c r="G69" s="28"/>
      <c r="H69" s="28">
        <v>4</v>
      </c>
      <c r="I69" s="28">
        <v>1.3</v>
      </c>
      <c r="J69" s="28"/>
      <c r="K69" s="28">
        <v>1</v>
      </c>
      <c r="L69" s="29"/>
      <c r="M69" s="60">
        <f t="shared" si="34"/>
        <v>13424.828603022483</v>
      </c>
      <c r="N69" s="29"/>
      <c r="O69" s="60">
        <f t="shared" si="35"/>
        <v>13424.828603022483</v>
      </c>
      <c r="P69" s="61">
        <v>280</v>
      </c>
      <c r="Q69" s="61">
        <f t="shared" si="36"/>
        <v>250</v>
      </c>
      <c r="R69" s="61">
        <v>250</v>
      </c>
      <c r="S69" s="61">
        <v>0</v>
      </c>
      <c r="T69" s="60">
        <v>1739.5170142700299</v>
      </c>
      <c r="U69" s="62">
        <f t="shared" si="37"/>
        <v>11155.311588752453</v>
      </c>
      <c r="V69" s="32">
        <v>2017</v>
      </c>
      <c r="W69" s="15"/>
    </row>
    <row r="70" spans="1:23" s="23" customFormat="1" ht="16.5" x14ac:dyDescent="0.25">
      <c r="A70" s="24">
        <v>6</v>
      </c>
      <c r="B70" s="25" t="s">
        <v>93</v>
      </c>
      <c r="C70" s="26"/>
      <c r="D70" s="26" t="s">
        <v>30</v>
      </c>
      <c r="E70" s="27">
        <v>11</v>
      </c>
      <c r="F70" s="28">
        <f t="shared" si="33"/>
        <v>4</v>
      </c>
      <c r="G70" s="28"/>
      <c r="H70" s="28">
        <v>4</v>
      </c>
      <c r="I70" s="28"/>
      <c r="J70" s="28"/>
      <c r="K70" s="28"/>
      <c r="L70" s="29"/>
      <c r="M70" s="60">
        <f t="shared" si="34"/>
        <v>8523.7007003317358</v>
      </c>
      <c r="N70" s="29"/>
      <c r="O70" s="60">
        <f t="shared" si="35"/>
        <v>8523.7007003317358</v>
      </c>
      <c r="P70" s="61">
        <v>279.84199999999998</v>
      </c>
      <c r="Q70" s="61">
        <f t="shared" si="36"/>
        <v>742.17</v>
      </c>
      <c r="R70" s="61">
        <v>742.17</v>
      </c>
      <c r="S70" s="61">
        <v>0</v>
      </c>
      <c r="T70" s="60">
        <v>1312.8430296377601</v>
      </c>
      <c r="U70" s="62">
        <f t="shared" si="37"/>
        <v>6188.845670693976</v>
      </c>
      <c r="V70" s="32"/>
      <c r="W70" s="15"/>
    </row>
    <row r="71" spans="1:23" s="23" customFormat="1" ht="16.5" x14ac:dyDescent="0.25">
      <c r="A71" s="24">
        <v>7</v>
      </c>
      <c r="B71" s="25" t="s">
        <v>94</v>
      </c>
      <c r="C71" s="26"/>
      <c r="D71" s="26" t="s">
        <v>30</v>
      </c>
      <c r="E71" s="27">
        <v>7</v>
      </c>
      <c r="F71" s="28">
        <f t="shared" si="33"/>
        <v>4</v>
      </c>
      <c r="G71" s="28"/>
      <c r="H71" s="28">
        <v>4</v>
      </c>
      <c r="I71" s="28"/>
      <c r="J71" s="28"/>
      <c r="K71" s="28"/>
      <c r="L71" s="29"/>
      <c r="M71" s="60">
        <f t="shared" si="34"/>
        <v>8523.7007003317358</v>
      </c>
      <c r="N71" s="29"/>
      <c r="O71" s="60">
        <f t="shared" si="35"/>
        <v>8523.7007003317358</v>
      </c>
      <c r="P71" s="61">
        <v>279.84199999999998</v>
      </c>
      <c r="Q71" s="61">
        <f t="shared" si="36"/>
        <v>545</v>
      </c>
      <c r="R71" s="61">
        <v>545</v>
      </c>
      <c r="S71" s="61">
        <v>0</v>
      </c>
      <c r="T71" s="60">
        <v>1312.8430296377601</v>
      </c>
      <c r="U71" s="62">
        <f t="shared" si="37"/>
        <v>6386.0156706939761</v>
      </c>
      <c r="V71" s="32"/>
      <c r="W71" s="15"/>
    </row>
    <row r="72" spans="1:23" s="23" customFormat="1" ht="16.5" x14ac:dyDescent="0.25">
      <c r="A72" s="18" t="s">
        <v>95</v>
      </c>
      <c r="B72" s="19" t="s">
        <v>96</v>
      </c>
      <c r="C72" s="20">
        <f>SUBTOTAL(3,C73:C82)</f>
        <v>3</v>
      </c>
      <c r="D72" s="20">
        <f>SUBTOTAL(3,D73:D82)</f>
        <v>7</v>
      </c>
      <c r="E72" s="74">
        <f>SUM(E73:E82)/10</f>
        <v>9.8000000000000007</v>
      </c>
      <c r="F72" s="75">
        <f t="shared" ref="F72:K72" si="38">SUM(F73:F82)</f>
        <v>34</v>
      </c>
      <c r="G72" s="75">
        <f t="shared" si="38"/>
        <v>5</v>
      </c>
      <c r="H72" s="75">
        <f t="shared" si="38"/>
        <v>24</v>
      </c>
      <c r="I72" s="75">
        <f t="shared" si="38"/>
        <v>0</v>
      </c>
      <c r="J72" s="75">
        <f t="shared" si="38"/>
        <v>3</v>
      </c>
      <c r="K72" s="75">
        <f t="shared" si="38"/>
        <v>2</v>
      </c>
      <c r="L72" s="21"/>
      <c r="M72" s="21">
        <f>SUM(M73:M82)</f>
        <v>72451.455952819757</v>
      </c>
      <c r="N72" s="21"/>
      <c r="O72" s="21">
        <f>SUM(O73:O82)</f>
        <v>72451.455952819757</v>
      </c>
      <c r="P72" s="21">
        <f>SUM(P73:P82)</f>
        <v>66</v>
      </c>
      <c r="Q72" s="21">
        <f>SUM(Q73:Q82)</f>
        <v>8600</v>
      </c>
      <c r="R72" s="21">
        <f>SUM(R73:R82)</f>
        <v>8600</v>
      </c>
      <c r="S72" s="21">
        <f>SUM(S73:S82)</f>
        <v>0</v>
      </c>
      <c r="T72" s="21">
        <f>SUM(T73:T82)+3</f>
        <v>11490.376509330399</v>
      </c>
      <c r="U72" s="21">
        <f>SUM(U73:U82)</f>
        <v>52298.079443489361</v>
      </c>
      <c r="V72" s="33"/>
      <c r="W72" s="15"/>
    </row>
    <row r="73" spans="1:23" s="39" customFormat="1" ht="16.5" x14ac:dyDescent="0.25">
      <c r="A73" s="34">
        <v>1</v>
      </c>
      <c r="B73" s="35" t="s">
        <v>97</v>
      </c>
      <c r="C73" s="36" t="s">
        <v>30</v>
      </c>
      <c r="D73" s="36"/>
      <c r="E73" s="43">
        <v>19</v>
      </c>
      <c r="F73" s="44">
        <f>SUM(G73:K73)</f>
        <v>1</v>
      </c>
      <c r="G73" s="44"/>
      <c r="H73" s="44"/>
      <c r="I73" s="44"/>
      <c r="J73" s="44">
        <v>1</v>
      </c>
      <c r="K73" s="44"/>
      <c r="L73" s="37"/>
      <c r="M73" s="63">
        <f>N73+O73</f>
        <v>2130.9251750829339</v>
      </c>
      <c r="N73" s="37"/>
      <c r="O73" s="63">
        <f>F73*$L$10</f>
        <v>2130.9251750829339</v>
      </c>
      <c r="P73" s="64">
        <v>0</v>
      </c>
      <c r="Q73" s="64">
        <f>R73+S73</f>
        <v>0</v>
      </c>
      <c r="R73" s="64"/>
      <c r="S73" s="64">
        <v>0</v>
      </c>
      <c r="T73" s="63">
        <v>328.21075740944002</v>
      </c>
      <c r="U73" s="65">
        <f>O73-(P73+Q73+T73)</f>
        <v>1802.7144176734939</v>
      </c>
      <c r="V73" s="38">
        <v>2015</v>
      </c>
      <c r="W73" s="40"/>
    </row>
    <row r="74" spans="1:23" s="39" customFormat="1" ht="16.5" x14ac:dyDescent="0.25">
      <c r="A74" s="34">
        <v>2</v>
      </c>
      <c r="B74" s="35" t="s">
        <v>98</v>
      </c>
      <c r="C74" s="36" t="s">
        <v>30</v>
      </c>
      <c r="D74" s="36"/>
      <c r="E74" s="43">
        <v>13</v>
      </c>
      <c r="F74" s="44">
        <f t="shared" ref="F74:F82" si="39">SUM(G74:K74)</f>
        <v>2</v>
      </c>
      <c r="G74" s="44"/>
      <c r="H74" s="44"/>
      <c r="I74" s="44"/>
      <c r="J74" s="44">
        <v>1</v>
      </c>
      <c r="K74" s="44">
        <v>1</v>
      </c>
      <c r="L74" s="37"/>
      <c r="M74" s="63">
        <f t="shared" ref="M74:M82" si="40">N74+O74</f>
        <v>4261.8503501658679</v>
      </c>
      <c r="N74" s="37"/>
      <c r="O74" s="63">
        <f t="shared" ref="O74:O82" si="41">F74*$L$10</f>
        <v>4261.8503501658679</v>
      </c>
      <c r="P74" s="64">
        <v>66</v>
      </c>
      <c r="Q74" s="64">
        <f t="shared" ref="Q74:Q82" si="42">R74+S74</f>
        <v>462</v>
      </c>
      <c r="R74" s="64">
        <v>462</v>
      </c>
      <c r="S74" s="64">
        <v>0</v>
      </c>
      <c r="T74" s="63">
        <v>1312.8430296377601</v>
      </c>
      <c r="U74" s="65">
        <f t="shared" ref="U74:U82" si="43">O74-(P74+Q74+T74)</f>
        <v>2421.0073205281078</v>
      </c>
      <c r="V74" s="38">
        <v>2020</v>
      </c>
      <c r="W74" s="40"/>
    </row>
    <row r="75" spans="1:23" s="39" customFormat="1" ht="16.5" x14ac:dyDescent="0.25">
      <c r="A75" s="34">
        <v>3</v>
      </c>
      <c r="B75" s="35" t="s">
        <v>99</v>
      </c>
      <c r="C75" s="36"/>
      <c r="D75" s="36" t="s">
        <v>30</v>
      </c>
      <c r="E75" s="43">
        <v>7</v>
      </c>
      <c r="F75" s="44">
        <f t="shared" si="39"/>
        <v>4</v>
      </c>
      <c r="G75" s="44"/>
      <c r="H75" s="44">
        <v>4</v>
      </c>
      <c r="I75" s="44"/>
      <c r="J75" s="44"/>
      <c r="K75" s="44"/>
      <c r="L75" s="37"/>
      <c r="M75" s="63">
        <f t="shared" si="40"/>
        <v>8523.7007003317358</v>
      </c>
      <c r="N75" s="37"/>
      <c r="O75" s="63">
        <f t="shared" si="41"/>
        <v>8523.7007003317358</v>
      </c>
      <c r="P75" s="64">
        <v>0</v>
      </c>
      <c r="Q75" s="64">
        <f t="shared" si="42"/>
        <v>1781</v>
      </c>
      <c r="R75" s="64">
        <v>1781</v>
      </c>
      <c r="S75" s="64">
        <v>0</v>
      </c>
      <c r="T75" s="63">
        <v>1312.8430296377601</v>
      </c>
      <c r="U75" s="65">
        <f t="shared" si="43"/>
        <v>5429.8576706939757</v>
      </c>
      <c r="V75" s="38"/>
      <c r="W75" s="40"/>
    </row>
    <row r="76" spans="1:23" s="39" customFormat="1" ht="16.5" x14ac:dyDescent="0.25">
      <c r="A76" s="34">
        <v>4</v>
      </c>
      <c r="B76" s="35" t="s">
        <v>100</v>
      </c>
      <c r="C76" s="36"/>
      <c r="D76" s="36" t="s">
        <v>30</v>
      </c>
      <c r="E76" s="43">
        <v>7</v>
      </c>
      <c r="F76" s="44">
        <f t="shared" si="39"/>
        <v>4</v>
      </c>
      <c r="G76" s="44"/>
      <c r="H76" s="44">
        <v>4</v>
      </c>
      <c r="I76" s="44"/>
      <c r="J76" s="44"/>
      <c r="K76" s="44"/>
      <c r="L76" s="37"/>
      <c r="M76" s="63">
        <f t="shared" si="40"/>
        <v>8523.7007003317358</v>
      </c>
      <c r="N76" s="37"/>
      <c r="O76" s="63">
        <f t="shared" si="41"/>
        <v>8523.7007003317358</v>
      </c>
      <c r="P76" s="64">
        <v>0</v>
      </c>
      <c r="Q76" s="64">
        <f t="shared" si="42"/>
        <v>1064</v>
      </c>
      <c r="R76" s="64">
        <v>1064</v>
      </c>
      <c r="S76" s="64">
        <v>0</v>
      </c>
      <c r="T76" s="63">
        <v>1312.8430296377601</v>
      </c>
      <c r="U76" s="65">
        <f t="shared" si="43"/>
        <v>6146.8576706939757</v>
      </c>
      <c r="V76" s="38"/>
      <c r="W76" s="40"/>
    </row>
    <row r="77" spans="1:23" s="39" customFormat="1" ht="16.5" x14ac:dyDescent="0.25">
      <c r="A77" s="34">
        <v>5</v>
      </c>
      <c r="B77" s="35" t="s">
        <v>101</v>
      </c>
      <c r="C77" s="36"/>
      <c r="D77" s="36" t="s">
        <v>30</v>
      </c>
      <c r="E77" s="43">
        <v>4</v>
      </c>
      <c r="F77" s="44">
        <f t="shared" si="39"/>
        <v>5</v>
      </c>
      <c r="G77" s="44">
        <v>5</v>
      </c>
      <c r="H77" s="44"/>
      <c r="I77" s="44"/>
      <c r="J77" s="44"/>
      <c r="K77" s="44"/>
      <c r="L77" s="37"/>
      <c r="M77" s="63">
        <f t="shared" si="40"/>
        <v>10654.625875414669</v>
      </c>
      <c r="N77" s="37"/>
      <c r="O77" s="63">
        <f t="shared" si="41"/>
        <v>10654.625875414669</v>
      </c>
      <c r="P77" s="64">
        <v>0</v>
      </c>
      <c r="Q77" s="64">
        <f t="shared" si="42"/>
        <v>1244</v>
      </c>
      <c r="R77" s="64">
        <v>1244</v>
      </c>
      <c r="S77" s="64">
        <v>0</v>
      </c>
      <c r="T77" s="63">
        <v>1641.0537870472001</v>
      </c>
      <c r="U77" s="65">
        <f t="shared" si="43"/>
        <v>7769.5720883674694</v>
      </c>
      <c r="V77" s="38"/>
      <c r="W77" s="40"/>
    </row>
    <row r="78" spans="1:23" s="39" customFormat="1" ht="16.5" x14ac:dyDescent="0.25">
      <c r="A78" s="34">
        <v>6</v>
      </c>
      <c r="B78" s="35" t="s">
        <v>102</v>
      </c>
      <c r="C78" s="36"/>
      <c r="D78" s="36" t="s">
        <v>30</v>
      </c>
      <c r="E78" s="43">
        <v>8</v>
      </c>
      <c r="F78" s="44">
        <f t="shared" si="39"/>
        <v>4</v>
      </c>
      <c r="G78" s="44"/>
      <c r="H78" s="44">
        <v>4</v>
      </c>
      <c r="I78" s="44"/>
      <c r="J78" s="44"/>
      <c r="K78" s="44"/>
      <c r="L78" s="37"/>
      <c r="M78" s="63">
        <f t="shared" si="40"/>
        <v>8523.7007003317358</v>
      </c>
      <c r="N78" s="37"/>
      <c r="O78" s="63">
        <f t="shared" si="41"/>
        <v>8523.7007003317358</v>
      </c>
      <c r="P78" s="64">
        <v>0</v>
      </c>
      <c r="Q78" s="64">
        <f t="shared" si="42"/>
        <v>993</v>
      </c>
      <c r="R78" s="64">
        <v>993</v>
      </c>
      <c r="S78" s="64">
        <v>0</v>
      </c>
      <c r="T78" s="63">
        <v>1312.8430296377601</v>
      </c>
      <c r="U78" s="65">
        <f t="shared" si="43"/>
        <v>6217.8576706939757</v>
      </c>
      <c r="V78" s="38"/>
      <c r="W78" s="40"/>
    </row>
    <row r="79" spans="1:23" s="39" customFormat="1" ht="16.5" x14ac:dyDescent="0.25">
      <c r="A79" s="34">
        <v>7</v>
      </c>
      <c r="B79" s="35" t="s">
        <v>103</v>
      </c>
      <c r="C79" s="36"/>
      <c r="D79" s="36" t="s">
        <v>30</v>
      </c>
      <c r="E79" s="43">
        <v>7</v>
      </c>
      <c r="F79" s="44">
        <f t="shared" si="39"/>
        <v>4</v>
      </c>
      <c r="G79" s="44"/>
      <c r="H79" s="44">
        <v>4</v>
      </c>
      <c r="I79" s="44"/>
      <c r="J79" s="44"/>
      <c r="K79" s="44"/>
      <c r="L79" s="37"/>
      <c r="M79" s="63">
        <f t="shared" si="40"/>
        <v>8523.7007003317358</v>
      </c>
      <c r="N79" s="37"/>
      <c r="O79" s="63">
        <f t="shared" si="41"/>
        <v>8523.7007003317358</v>
      </c>
      <c r="P79" s="64">
        <v>0</v>
      </c>
      <c r="Q79" s="64">
        <f t="shared" si="42"/>
        <v>1242</v>
      </c>
      <c r="R79" s="64">
        <v>1242</v>
      </c>
      <c r="S79" s="64">
        <v>0</v>
      </c>
      <c r="T79" s="63">
        <v>1312.8430296377601</v>
      </c>
      <c r="U79" s="65">
        <f t="shared" si="43"/>
        <v>5968.8576706939757</v>
      </c>
      <c r="V79" s="38"/>
      <c r="W79" s="40"/>
    </row>
    <row r="80" spans="1:23" s="39" customFormat="1" ht="16.5" x14ac:dyDescent="0.25">
      <c r="A80" s="34">
        <v>8</v>
      </c>
      <c r="B80" s="35" t="s">
        <v>104</v>
      </c>
      <c r="C80" s="36" t="s">
        <v>30</v>
      </c>
      <c r="D80" s="36"/>
      <c r="E80" s="43">
        <v>19</v>
      </c>
      <c r="F80" s="44">
        <f t="shared" si="39"/>
        <v>2</v>
      </c>
      <c r="G80" s="44"/>
      <c r="H80" s="44"/>
      <c r="I80" s="44"/>
      <c r="J80" s="44">
        <v>1</v>
      </c>
      <c r="K80" s="44">
        <v>1</v>
      </c>
      <c r="L80" s="37"/>
      <c r="M80" s="63">
        <f t="shared" si="40"/>
        <v>4261.8503501658679</v>
      </c>
      <c r="N80" s="37"/>
      <c r="O80" s="63">
        <f t="shared" si="41"/>
        <v>4261.8503501658679</v>
      </c>
      <c r="P80" s="64">
        <v>0</v>
      </c>
      <c r="Q80" s="64">
        <f t="shared" si="42"/>
        <v>0</v>
      </c>
      <c r="R80" s="64"/>
      <c r="S80" s="64">
        <v>0</v>
      </c>
      <c r="T80" s="63">
        <v>328.21075740944002</v>
      </c>
      <c r="U80" s="65">
        <f t="shared" si="43"/>
        <v>3933.6395927564281</v>
      </c>
      <c r="V80" s="38">
        <v>2016</v>
      </c>
      <c r="W80" s="40"/>
    </row>
    <row r="81" spans="1:23" s="39" customFormat="1" ht="16.5" x14ac:dyDescent="0.25">
      <c r="A81" s="34">
        <v>9</v>
      </c>
      <c r="B81" s="35" t="s">
        <v>105</v>
      </c>
      <c r="C81" s="36"/>
      <c r="D81" s="36" t="s">
        <v>30</v>
      </c>
      <c r="E81" s="43">
        <v>8</v>
      </c>
      <c r="F81" s="44">
        <f t="shared" si="39"/>
        <v>4</v>
      </c>
      <c r="G81" s="44"/>
      <c r="H81" s="44">
        <v>4</v>
      </c>
      <c r="I81" s="44"/>
      <c r="J81" s="44"/>
      <c r="K81" s="44"/>
      <c r="L81" s="37"/>
      <c r="M81" s="63">
        <f t="shared" si="40"/>
        <v>8523.7007003317358</v>
      </c>
      <c r="N81" s="37"/>
      <c r="O81" s="63">
        <f t="shared" si="41"/>
        <v>8523.7007003317358</v>
      </c>
      <c r="P81" s="64">
        <v>0</v>
      </c>
      <c r="Q81" s="64">
        <f t="shared" si="42"/>
        <v>1554</v>
      </c>
      <c r="R81" s="64">
        <v>1554</v>
      </c>
      <c r="S81" s="64">
        <v>0</v>
      </c>
      <c r="T81" s="63">
        <v>1312.8430296377601</v>
      </c>
      <c r="U81" s="65">
        <f t="shared" si="43"/>
        <v>5656.8576706939757</v>
      </c>
      <c r="V81" s="38"/>
      <c r="W81" s="40"/>
    </row>
    <row r="82" spans="1:23" s="39" customFormat="1" ht="16.5" x14ac:dyDescent="0.25">
      <c r="A82" s="34">
        <v>10</v>
      </c>
      <c r="B82" s="35" t="s">
        <v>106</v>
      </c>
      <c r="C82" s="36"/>
      <c r="D82" s="36" t="s">
        <v>30</v>
      </c>
      <c r="E82" s="43">
        <v>6</v>
      </c>
      <c r="F82" s="44">
        <f t="shared" si="39"/>
        <v>4</v>
      </c>
      <c r="G82" s="44"/>
      <c r="H82" s="44">
        <v>4</v>
      </c>
      <c r="I82" s="44"/>
      <c r="J82" s="44"/>
      <c r="K82" s="44"/>
      <c r="L82" s="37"/>
      <c r="M82" s="63">
        <f t="shared" si="40"/>
        <v>8523.7007003317358</v>
      </c>
      <c r="N82" s="37"/>
      <c r="O82" s="63">
        <f t="shared" si="41"/>
        <v>8523.7007003317358</v>
      </c>
      <c r="P82" s="64">
        <v>0</v>
      </c>
      <c r="Q82" s="64">
        <f t="shared" si="42"/>
        <v>260</v>
      </c>
      <c r="R82" s="64">
        <v>260</v>
      </c>
      <c r="S82" s="64">
        <v>0</v>
      </c>
      <c r="T82" s="63">
        <v>1312.8430296377601</v>
      </c>
      <c r="U82" s="65">
        <f t="shared" si="43"/>
        <v>6950.8576706939757</v>
      </c>
      <c r="V82" s="38"/>
      <c r="W82" s="40"/>
    </row>
    <row r="83" spans="1:23" s="23" customFormat="1" ht="25.5" x14ac:dyDescent="0.25">
      <c r="A83" s="18" t="s">
        <v>107</v>
      </c>
      <c r="B83" s="19" t="s">
        <v>108</v>
      </c>
      <c r="C83" s="20">
        <f>SUBTOTAL(3,C84:C94)</f>
        <v>1</v>
      </c>
      <c r="D83" s="20">
        <f>SUBTOTAL(3,D84:D94)</f>
        <v>11</v>
      </c>
      <c r="E83" s="74">
        <f>SUM(E84:E94)/11</f>
        <v>8.3636363636363633</v>
      </c>
      <c r="F83" s="75">
        <f t="shared" ref="F83:K83" si="44">SUM(F84:F94)</f>
        <v>45</v>
      </c>
      <c r="G83" s="75">
        <f t="shared" si="44"/>
        <v>0</v>
      </c>
      <c r="H83" s="75">
        <f t="shared" si="44"/>
        <v>44</v>
      </c>
      <c r="I83" s="75">
        <f t="shared" si="44"/>
        <v>0</v>
      </c>
      <c r="J83" s="75">
        <f t="shared" si="44"/>
        <v>0</v>
      </c>
      <c r="K83" s="75">
        <f t="shared" si="44"/>
        <v>1</v>
      </c>
      <c r="L83" s="21"/>
      <c r="M83" s="21">
        <f>SUM(M84:M94)</f>
        <v>95891.632878732038</v>
      </c>
      <c r="N83" s="21"/>
      <c r="O83" s="21">
        <f>SUM(O84:O94)</f>
        <v>95891.632878732038</v>
      </c>
      <c r="P83" s="21">
        <f>SUM(P84:P94)</f>
        <v>0</v>
      </c>
      <c r="Q83" s="21">
        <f>SUM(Q84:Q94)</f>
        <v>10799.999999999998</v>
      </c>
      <c r="R83" s="21">
        <f>SUM(R84:R94)</f>
        <v>10799.999999999998</v>
      </c>
      <c r="S83" s="21">
        <f>SUM(S84:S94)</f>
        <v>0</v>
      </c>
      <c r="T83" s="21">
        <f>SUM(T84:T94)-1</f>
        <v>14440.273326015358</v>
      </c>
      <c r="U83" s="21">
        <f>SUM(U84:U94)</f>
        <v>70650.359552716662</v>
      </c>
      <c r="V83" s="33"/>
      <c r="W83" s="15"/>
    </row>
    <row r="84" spans="1:23" s="23" customFormat="1" ht="16.5" x14ac:dyDescent="0.25">
      <c r="A84" s="24">
        <v>1</v>
      </c>
      <c r="B84" s="25" t="s">
        <v>109</v>
      </c>
      <c r="C84" s="26" t="s">
        <v>30</v>
      </c>
      <c r="D84" s="26" t="s">
        <v>30</v>
      </c>
      <c r="E84" s="27">
        <v>10</v>
      </c>
      <c r="F84" s="28">
        <f>SUM(G84:K84)</f>
        <v>5</v>
      </c>
      <c r="G84" s="28"/>
      <c r="H84" s="28">
        <v>4</v>
      </c>
      <c r="I84" s="28"/>
      <c r="J84" s="28"/>
      <c r="K84" s="28">
        <v>1</v>
      </c>
      <c r="L84" s="29"/>
      <c r="M84" s="60">
        <f>N84+O84</f>
        <v>10654.625875414669</v>
      </c>
      <c r="N84" s="29"/>
      <c r="O84" s="60">
        <f>F84*$L$10</f>
        <v>10654.625875414669</v>
      </c>
      <c r="P84" s="61">
        <v>0</v>
      </c>
      <c r="Q84" s="61">
        <f>R84+S84</f>
        <v>854.76</v>
      </c>
      <c r="R84" s="61">
        <v>854.76</v>
      </c>
      <c r="S84" s="61">
        <v>0</v>
      </c>
      <c r="T84" s="60">
        <v>1312.8430296377601</v>
      </c>
      <c r="U84" s="62">
        <f>O84-(P84+Q84+T84)</f>
        <v>8487.0228457769081</v>
      </c>
      <c r="V84" s="32">
        <v>2020</v>
      </c>
      <c r="W84" s="15"/>
    </row>
    <row r="85" spans="1:23" s="23" customFormat="1" ht="16.5" x14ac:dyDescent="0.25">
      <c r="A85" s="24">
        <v>2</v>
      </c>
      <c r="B85" s="25" t="s">
        <v>110</v>
      </c>
      <c r="C85" s="26"/>
      <c r="D85" s="26" t="s">
        <v>30</v>
      </c>
      <c r="E85" s="27">
        <v>11</v>
      </c>
      <c r="F85" s="28">
        <f t="shared" ref="F85:F94" si="45">SUM(G85:K85)</f>
        <v>4</v>
      </c>
      <c r="G85" s="28"/>
      <c r="H85" s="28">
        <v>4</v>
      </c>
      <c r="I85" s="28"/>
      <c r="J85" s="28"/>
      <c r="K85" s="28"/>
      <c r="L85" s="29"/>
      <c r="M85" s="60">
        <f t="shared" ref="M85:M94" si="46">N85+O85</f>
        <v>8523.7007003317358</v>
      </c>
      <c r="N85" s="29"/>
      <c r="O85" s="60">
        <f t="shared" ref="O85:O94" si="47">F85*$L$10</f>
        <v>8523.7007003317358</v>
      </c>
      <c r="P85" s="61">
        <v>0</v>
      </c>
      <c r="Q85" s="61">
        <f t="shared" ref="Q85:Q94" si="48">R85+S85</f>
        <v>1042.9569999999999</v>
      </c>
      <c r="R85" s="61">
        <v>1042.9569999999999</v>
      </c>
      <c r="S85" s="61">
        <v>0</v>
      </c>
      <c r="T85" s="60">
        <v>1312.8430296377601</v>
      </c>
      <c r="U85" s="62">
        <f t="shared" ref="U85:U94" si="49">O85-(P85+Q85+T85)</f>
        <v>6167.9006706939763</v>
      </c>
      <c r="V85" s="32"/>
      <c r="W85" s="15"/>
    </row>
    <row r="86" spans="1:23" s="23" customFormat="1" ht="16.5" x14ac:dyDescent="0.25">
      <c r="A86" s="24">
        <v>3</v>
      </c>
      <c r="B86" s="25" t="s">
        <v>111</v>
      </c>
      <c r="C86" s="26"/>
      <c r="D86" s="26" t="s">
        <v>30</v>
      </c>
      <c r="E86" s="27">
        <v>8</v>
      </c>
      <c r="F86" s="28">
        <f t="shared" si="45"/>
        <v>4</v>
      </c>
      <c r="G86" s="28"/>
      <c r="H86" s="28">
        <v>4</v>
      </c>
      <c r="I86" s="28"/>
      <c r="J86" s="28"/>
      <c r="K86" s="28"/>
      <c r="L86" s="29"/>
      <c r="M86" s="60">
        <f t="shared" si="46"/>
        <v>8523.7007003317358</v>
      </c>
      <c r="N86" s="29"/>
      <c r="O86" s="60">
        <f t="shared" si="47"/>
        <v>8523.7007003317358</v>
      </c>
      <c r="P86" s="61">
        <v>0</v>
      </c>
      <c r="Q86" s="61">
        <f t="shared" si="48"/>
        <v>852.95699999999999</v>
      </c>
      <c r="R86" s="61">
        <v>852.95699999999999</v>
      </c>
      <c r="S86" s="61">
        <v>0</v>
      </c>
      <c r="T86" s="60">
        <v>1312.8430296377601</v>
      </c>
      <c r="U86" s="62">
        <f t="shared" si="49"/>
        <v>6357.9006706939763</v>
      </c>
      <c r="V86" s="32"/>
      <c r="W86" s="15"/>
    </row>
    <row r="87" spans="1:23" s="23" customFormat="1" ht="16.5" x14ac:dyDescent="0.25">
      <c r="A87" s="24">
        <v>4</v>
      </c>
      <c r="B87" s="25" t="s">
        <v>112</v>
      </c>
      <c r="C87" s="26"/>
      <c r="D87" s="26" t="s">
        <v>30</v>
      </c>
      <c r="E87" s="27">
        <v>6</v>
      </c>
      <c r="F87" s="28">
        <f t="shared" si="45"/>
        <v>4</v>
      </c>
      <c r="G87" s="28"/>
      <c r="H87" s="28">
        <v>4</v>
      </c>
      <c r="I87" s="28"/>
      <c r="J87" s="28"/>
      <c r="K87" s="28"/>
      <c r="L87" s="29"/>
      <c r="M87" s="60">
        <f t="shared" si="46"/>
        <v>8523.7007003317358</v>
      </c>
      <c r="N87" s="29"/>
      <c r="O87" s="60">
        <f t="shared" si="47"/>
        <v>8523.7007003317358</v>
      </c>
      <c r="P87" s="61">
        <v>0</v>
      </c>
      <c r="Q87" s="61">
        <f t="shared" si="48"/>
        <v>942.95699999999999</v>
      </c>
      <c r="R87" s="61">
        <v>942.95699999999999</v>
      </c>
      <c r="S87" s="61">
        <v>0</v>
      </c>
      <c r="T87" s="60">
        <v>1312.8430296377601</v>
      </c>
      <c r="U87" s="62">
        <f t="shared" si="49"/>
        <v>6267.9006706939763</v>
      </c>
      <c r="V87" s="32"/>
      <c r="W87" s="15"/>
    </row>
    <row r="88" spans="1:23" s="23" customFormat="1" ht="16.5" x14ac:dyDescent="0.25">
      <c r="A88" s="24">
        <v>5</v>
      </c>
      <c r="B88" s="25" t="s">
        <v>113</v>
      </c>
      <c r="C88" s="26"/>
      <c r="D88" s="26" t="s">
        <v>30</v>
      </c>
      <c r="E88" s="27">
        <v>8</v>
      </c>
      <c r="F88" s="28">
        <f t="shared" si="45"/>
        <v>4</v>
      </c>
      <c r="G88" s="28"/>
      <c r="H88" s="28">
        <v>4</v>
      </c>
      <c r="I88" s="28"/>
      <c r="J88" s="28"/>
      <c r="K88" s="28"/>
      <c r="L88" s="29"/>
      <c r="M88" s="60">
        <f t="shared" si="46"/>
        <v>8523.7007003317358</v>
      </c>
      <c r="N88" s="29"/>
      <c r="O88" s="60">
        <f t="shared" si="47"/>
        <v>8523.7007003317358</v>
      </c>
      <c r="P88" s="61">
        <v>0</v>
      </c>
      <c r="Q88" s="61">
        <f t="shared" si="48"/>
        <v>966.95699999999999</v>
      </c>
      <c r="R88" s="61">
        <v>966.95699999999999</v>
      </c>
      <c r="S88" s="61">
        <v>0</v>
      </c>
      <c r="T88" s="60">
        <v>1312.8430296377601</v>
      </c>
      <c r="U88" s="62">
        <f t="shared" si="49"/>
        <v>6243.9006706939763</v>
      </c>
      <c r="V88" s="32"/>
      <c r="W88" s="15"/>
    </row>
    <row r="89" spans="1:23" s="23" customFormat="1" ht="16.5" x14ac:dyDescent="0.25">
      <c r="A89" s="24">
        <v>6</v>
      </c>
      <c r="B89" s="25" t="s">
        <v>114</v>
      </c>
      <c r="C89" s="26"/>
      <c r="D89" s="26" t="s">
        <v>30</v>
      </c>
      <c r="E89" s="27">
        <v>6</v>
      </c>
      <c r="F89" s="28">
        <f t="shared" si="45"/>
        <v>4</v>
      </c>
      <c r="G89" s="28"/>
      <c r="H89" s="28">
        <v>4</v>
      </c>
      <c r="I89" s="28"/>
      <c r="J89" s="28"/>
      <c r="K89" s="28"/>
      <c r="L89" s="29"/>
      <c r="M89" s="60">
        <f t="shared" si="46"/>
        <v>8523.7007003317358</v>
      </c>
      <c r="N89" s="29"/>
      <c r="O89" s="60">
        <f t="shared" si="47"/>
        <v>8523.7007003317358</v>
      </c>
      <c r="P89" s="61">
        <v>0</v>
      </c>
      <c r="Q89" s="61">
        <f t="shared" si="48"/>
        <v>1235.692</v>
      </c>
      <c r="R89" s="61">
        <v>1235.692</v>
      </c>
      <c r="S89" s="61">
        <v>0</v>
      </c>
      <c r="T89" s="60">
        <v>1312.8430296377601</v>
      </c>
      <c r="U89" s="62">
        <f t="shared" si="49"/>
        <v>5975.1656706939757</v>
      </c>
      <c r="V89" s="32"/>
      <c r="W89" s="15"/>
    </row>
    <row r="90" spans="1:23" s="23" customFormat="1" ht="16.5" x14ac:dyDescent="0.25">
      <c r="A90" s="24">
        <v>7</v>
      </c>
      <c r="B90" s="25" t="s">
        <v>115</v>
      </c>
      <c r="C90" s="26"/>
      <c r="D90" s="26" t="s">
        <v>30</v>
      </c>
      <c r="E90" s="27">
        <v>10</v>
      </c>
      <c r="F90" s="28">
        <f t="shared" si="45"/>
        <v>4</v>
      </c>
      <c r="G90" s="28"/>
      <c r="H90" s="28">
        <v>4</v>
      </c>
      <c r="I90" s="28"/>
      <c r="J90" s="28"/>
      <c r="K90" s="28"/>
      <c r="L90" s="29"/>
      <c r="M90" s="60">
        <f t="shared" si="46"/>
        <v>8523.7007003317358</v>
      </c>
      <c r="N90" s="29"/>
      <c r="O90" s="60">
        <f t="shared" si="47"/>
        <v>8523.7007003317358</v>
      </c>
      <c r="P90" s="61">
        <v>0</v>
      </c>
      <c r="Q90" s="61">
        <f t="shared" si="48"/>
        <v>1042.9569999999999</v>
      </c>
      <c r="R90" s="61">
        <v>1042.9569999999999</v>
      </c>
      <c r="S90" s="61">
        <v>0</v>
      </c>
      <c r="T90" s="60">
        <v>1312.8430296377601</v>
      </c>
      <c r="U90" s="62">
        <f t="shared" si="49"/>
        <v>6167.9006706939763</v>
      </c>
      <c r="V90" s="32"/>
      <c r="W90" s="15"/>
    </row>
    <row r="91" spans="1:23" s="23" customFormat="1" ht="16.5" x14ac:dyDescent="0.25">
      <c r="A91" s="24">
        <v>8</v>
      </c>
      <c r="B91" s="25" t="s">
        <v>116</v>
      </c>
      <c r="C91" s="26"/>
      <c r="D91" s="26" t="s">
        <v>30</v>
      </c>
      <c r="E91" s="27">
        <v>9</v>
      </c>
      <c r="F91" s="28">
        <f t="shared" si="45"/>
        <v>4</v>
      </c>
      <c r="G91" s="28"/>
      <c r="H91" s="28">
        <v>4</v>
      </c>
      <c r="I91" s="28"/>
      <c r="J91" s="28"/>
      <c r="K91" s="28"/>
      <c r="L91" s="29"/>
      <c r="M91" s="60">
        <f t="shared" si="46"/>
        <v>8523.7007003317358</v>
      </c>
      <c r="N91" s="29"/>
      <c r="O91" s="60">
        <f t="shared" si="47"/>
        <v>8523.7007003317358</v>
      </c>
      <c r="P91" s="61">
        <v>0</v>
      </c>
      <c r="Q91" s="61">
        <f t="shared" si="48"/>
        <v>840.55200000000002</v>
      </c>
      <c r="R91" s="61">
        <v>840.55200000000002</v>
      </c>
      <c r="S91" s="61">
        <v>0</v>
      </c>
      <c r="T91" s="60">
        <v>1312.8430296377601</v>
      </c>
      <c r="U91" s="62">
        <f t="shared" si="49"/>
        <v>6370.3056706939751</v>
      </c>
      <c r="V91" s="32"/>
      <c r="W91" s="15"/>
    </row>
    <row r="92" spans="1:23" s="23" customFormat="1" ht="16.5" x14ac:dyDescent="0.25">
      <c r="A92" s="24">
        <v>9</v>
      </c>
      <c r="B92" s="25" t="s">
        <v>117</v>
      </c>
      <c r="C92" s="26"/>
      <c r="D92" s="26" t="s">
        <v>30</v>
      </c>
      <c r="E92" s="27">
        <v>8</v>
      </c>
      <c r="F92" s="28">
        <f t="shared" si="45"/>
        <v>4</v>
      </c>
      <c r="G92" s="28"/>
      <c r="H92" s="28">
        <v>4</v>
      </c>
      <c r="I92" s="28"/>
      <c r="J92" s="28"/>
      <c r="K92" s="28"/>
      <c r="L92" s="29"/>
      <c r="M92" s="60">
        <f t="shared" si="46"/>
        <v>8523.7007003317358</v>
      </c>
      <c r="N92" s="29"/>
      <c r="O92" s="60">
        <f t="shared" si="47"/>
        <v>8523.7007003317358</v>
      </c>
      <c r="P92" s="61">
        <v>0</v>
      </c>
      <c r="Q92" s="61">
        <f t="shared" si="48"/>
        <v>867.56200000000001</v>
      </c>
      <c r="R92" s="61">
        <v>867.56200000000001</v>
      </c>
      <c r="S92" s="61">
        <v>0</v>
      </c>
      <c r="T92" s="60">
        <v>1312.8430296377601</v>
      </c>
      <c r="U92" s="62">
        <f t="shared" si="49"/>
        <v>6343.2956706939758</v>
      </c>
      <c r="V92" s="32"/>
      <c r="W92" s="15"/>
    </row>
    <row r="93" spans="1:23" s="23" customFormat="1" ht="16.5" x14ac:dyDescent="0.25">
      <c r="A93" s="24">
        <v>10</v>
      </c>
      <c r="B93" s="25" t="s">
        <v>118</v>
      </c>
      <c r="C93" s="26"/>
      <c r="D93" s="26" t="s">
        <v>30</v>
      </c>
      <c r="E93" s="27">
        <v>7</v>
      </c>
      <c r="F93" s="28">
        <f t="shared" si="45"/>
        <v>4</v>
      </c>
      <c r="G93" s="28"/>
      <c r="H93" s="28">
        <v>4</v>
      </c>
      <c r="I93" s="28"/>
      <c r="J93" s="28"/>
      <c r="K93" s="28"/>
      <c r="L93" s="29"/>
      <c r="M93" s="60">
        <f t="shared" si="46"/>
        <v>8523.7007003317358</v>
      </c>
      <c r="N93" s="29"/>
      <c r="O93" s="60">
        <f t="shared" si="47"/>
        <v>8523.7007003317358</v>
      </c>
      <c r="P93" s="61">
        <v>0</v>
      </c>
      <c r="Q93" s="61">
        <f t="shared" si="48"/>
        <v>1109.692</v>
      </c>
      <c r="R93" s="61">
        <v>1109.692</v>
      </c>
      <c r="S93" s="61">
        <v>0</v>
      </c>
      <c r="T93" s="60">
        <v>1312.8430296377601</v>
      </c>
      <c r="U93" s="62">
        <f t="shared" si="49"/>
        <v>6101.1656706939757</v>
      </c>
      <c r="V93" s="32"/>
      <c r="W93" s="15"/>
    </row>
    <row r="94" spans="1:23" s="23" customFormat="1" ht="16.5" x14ac:dyDescent="0.25">
      <c r="A94" s="24">
        <v>11</v>
      </c>
      <c r="B94" s="25" t="s">
        <v>119</v>
      </c>
      <c r="C94" s="26"/>
      <c r="D94" s="26" t="s">
        <v>30</v>
      </c>
      <c r="E94" s="27">
        <v>9</v>
      </c>
      <c r="F94" s="28">
        <f t="shared" si="45"/>
        <v>4</v>
      </c>
      <c r="G94" s="28"/>
      <c r="H94" s="28">
        <v>4</v>
      </c>
      <c r="I94" s="28"/>
      <c r="J94" s="28"/>
      <c r="K94" s="28"/>
      <c r="L94" s="29"/>
      <c r="M94" s="60">
        <f t="shared" si="46"/>
        <v>8523.7007003317358</v>
      </c>
      <c r="N94" s="29"/>
      <c r="O94" s="60">
        <f t="shared" si="47"/>
        <v>8523.7007003317358</v>
      </c>
      <c r="P94" s="61">
        <v>0</v>
      </c>
      <c r="Q94" s="61">
        <f t="shared" si="48"/>
        <v>1042.9569999999999</v>
      </c>
      <c r="R94" s="61">
        <v>1042.9569999999999</v>
      </c>
      <c r="S94" s="61">
        <v>0</v>
      </c>
      <c r="T94" s="60">
        <v>1312.8430296377601</v>
      </c>
      <c r="U94" s="62">
        <f t="shared" si="49"/>
        <v>6167.9006706939763</v>
      </c>
      <c r="V94" s="32"/>
      <c r="W94" s="15"/>
    </row>
    <row r="95" spans="1:23" s="23" customFormat="1" ht="16.5" x14ac:dyDescent="0.25">
      <c r="A95" s="18" t="s">
        <v>120</v>
      </c>
      <c r="B95" s="19" t="s">
        <v>121</v>
      </c>
      <c r="C95" s="20">
        <f>SUBTOTAL(3,C96:C106)</f>
        <v>6</v>
      </c>
      <c r="D95" s="20">
        <f>SUBTOTAL(3,D96:D106)</f>
        <v>0</v>
      </c>
      <c r="E95" s="74">
        <f>SUM(E96:E106)/11</f>
        <v>12.818181818181818</v>
      </c>
      <c r="F95" s="75">
        <f t="shared" ref="F95:K95" si="50">SUM(F96:F106)</f>
        <v>14</v>
      </c>
      <c r="G95" s="75">
        <f t="shared" si="50"/>
        <v>0</v>
      </c>
      <c r="H95" s="75">
        <f t="shared" si="50"/>
        <v>0</v>
      </c>
      <c r="I95" s="75">
        <f t="shared" si="50"/>
        <v>0</v>
      </c>
      <c r="J95" s="75">
        <f t="shared" si="50"/>
        <v>11</v>
      </c>
      <c r="K95" s="75">
        <f t="shared" si="50"/>
        <v>3</v>
      </c>
      <c r="L95" s="21"/>
      <c r="M95" s="21">
        <f>SUM(M96:M106)</f>
        <v>30832.95245116108</v>
      </c>
      <c r="N95" s="21"/>
      <c r="O95" s="21">
        <f t="shared" ref="O95:U95" si="51">SUM(O96:O106)</f>
        <v>29832.95245116108</v>
      </c>
      <c r="P95" s="21">
        <f t="shared" si="51"/>
        <v>12956</v>
      </c>
      <c r="Q95" s="21">
        <f t="shared" si="51"/>
        <v>6599.9999999999991</v>
      </c>
      <c r="R95" s="21">
        <f t="shared" si="51"/>
        <v>6599.9999999999991</v>
      </c>
      <c r="S95" s="21">
        <f t="shared" si="51"/>
        <v>0</v>
      </c>
      <c r="T95" s="21">
        <f t="shared" si="51"/>
        <v>3610.3183315038395</v>
      </c>
      <c r="U95" s="21">
        <f t="shared" si="51"/>
        <v>6666.6341196572348</v>
      </c>
      <c r="V95" s="33"/>
      <c r="W95" s="15"/>
    </row>
    <row r="96" spans="1:23" s="23" customFormat="1" ht="16.5" x14ac:dyDescent="0.25">
      <c r="A96" s="24">
        <v>1</v>
      </c>
      <c r="B96" s="25" t="s">
        <v>122</v>
      </c>
      <c r="C96" s="26" t="s">
        <v>30</v>
      </c>
      <c r="D96" s="26"/>
      <c r="E96" s="68">
        <v>19</v>
      </c>
      <c r="F96" s="28">
        <f>SUM(G96:K96)</f>
        <v>1</v>
      </c>
      <c r="G96" s="28"/>
      <c r="H96" s="28"/>
      <c r="I96" s="28"/>
      <c r="J96" s="28">
        <v>1</v>
      </c>
      <c r="K96" s="28"/>
      <c r="L96" s="29"/>
      <c r="M96" s="60">
        <f>N96+O96</f>
        <v>3130.9251750829339</v>
      </c>
      <c r="N96" s="60">
        <v>1000</v>
      </c>
      <c r="O96" s="60">
        <f>F96*$L$10</f>
        <v>2130.9251750829339</v>
      </c>
      <c r="P96" s="61">
        <v>0</v>
      </c>
      <c r="Q96" s="61">
        <f>R96+S96</f>
        <v>0</v>
      </c>
      <c r="R96" s="61"/>
      <c r="S96" s="61">
        <v>0</v>
      </c>
      <c r="T96" s="60">
        <v>328.21075740944002</v>
      </c>
      <c r="U96" s="62">
        <f>O96-(P96+Q96+T96)</f>
        <v>1802.7144176734939</v>
      </c>
      <c r="V96" s="32">
        <v>2014</v>
      </c>
      <c r="W96" s="15"/>
    </row>
    <row r="97" spans="1:23" s="23" customFormat="1" ht="16.5" x14ac:dyDescent="0.25">
      <c r="A97" s="24">
        <v>2</v>
      </c>
      <c r="B97" s="25" t="s">
        <v>123</v>
      </c>
      <c r="C97" s="26" t="s">
        <v>30</v>
      </c>
      <c r="D97" s="26"/>
      <c r="E97" s="27">
        <v>12</v>
      </c>
      <c r="F97" s="28">
        <f t="shared" ref="F97:F106" si="52">SUM(G97:K97)</f>
        <v>2</v>
      </c>
      <c r="G97" s="28"/>
      <c r="H97" s="28"/>
      <c r="I97" s="28"/>
      <c r="J97" s="28">
        <v>1</v>
      </c>
      <c r="K97" s="28">
        <v>1</v>
      </c>
      <c r="L97" s="29"/>
      <c r="M97" s="60">
        <f t="shared" ref="M97:M106" si="53">N97+O97</f>
        <v>4261.8503501658679</v>
      </c>
      <c r="N97" s="60"/>
      <c r="O97" s="60">
        <f t="shared" ref="O97:O106" si="54">F97*$L$10</f>
        <v>4261.8503501658679</v>
      </c>
      <c r="P97" s="61">
        <v>69</v>
      </c>
      <c r="Q97" s="61">
        <f t="shared" ref="Q97:Q106" si="55">R97+S97</f>
        <v>1757.9999999999998</v>
      </c>
      <c r="R97" s="61">
        <v>1757.9999999999998</v>
      </c>
      <c r="S97" s="61">
        <v>0</v>
      </c>
      <c r="T97" s="60">
        <v>328.21075740944002</v>
      </c>
      <c r="U97" s="62">
        <f t="shared" ref="U97:U106" si="56">O97-(P97+Q97+T97)</f>
        <v>2106.6395927564281</v>
      </c>
      <c r="V97" s="32">
        <v>2018</v>
      </c>
      <c r="W97" s="15"/>
    </row>
    <row r="98" spans="1:23" s="23" customFormat="1" ht="16.5" x14ac:dyDescent="0.25">
      <c r="A98" s="24">
        <v>3</v>
      </c>
      <c r="B98" s="25" t="s">
        <v>124</v>
      </c>
      <c r="C98" s="26" t="s">
        <v>30</v>
      </c>
      <c r="D98" s="26"/>
      <c r="E98" s="27">
        <v>19</v>
      </c>
      <c r="F98" s="28">
        <f t="shared" si="52"/>
        <v>1</v>
      </c>
      <c r="G98" s="28"/>
      <c r="H98" s="28"/>
      <c r="I98" s="28"/>
      <c r="J98" s="28">
        <v>1</v>
      </c>
      <c r="K98" s="28"/>
      <c r="L98" s="29"/>
      <c r="M98" s="60">
        <f t="shared" si="53"/>
        <v>2130.9251750829339</v>
      </c>
      <c r="N98" s="60"/>
      <c r="O98" s="60">
        <f t="shared" si="54"/>
        <v>2130.9251750829339</v>
      </c>
      <c r="P98" s="61">
        <v>6710.5700000000006</v>
      </c>
      <c r="Q98" s="61">
        <f t="shared" si="55"/>
        <v>10.444000000000001</v>
      </c>
      <c r="R98" s="61">
        <v>10.444000000000001</v>
      </c>
      <c r="S98" s="61">
        <v>0</v>
      </c>
      <c r="T98" s="60">
        <v>328.21075740944002</v>
      </c>
      <c r="U98" s="62">
        <f t="shared" si="56"/>
        <v>-4918.2995823265064</v>
      </c>
      <c r="V98" s="32">
        <v>2015</v>
      </c>
      <c r="W98" s="15"/>
    </row>
    <row r="99" spans="1:23" s="23" customFormat="1" ht="16.5" x14ac:dyDescent="0.25">
      <c r="A99" s="24">
        <v>4</v>
      </c>
      <c r="B99" s="25" t="s">
        <v>125</v>
      </c>
      <c r="C99" s="26" t="s">
        <v>30</v>
      </c>
      <c r="D99" s="26"/>
      <c r="E99" s="27">
        <v>13</v>
      </c>
      <c r="F99" s="28">
        <f t="shared" si="52"/>
        <v>2</v>
      </c>
      <c r="G99" s="28"/>
      <c r="H99" s="28"/>
      <c r="I99" s="28"/>
      <c r="J99" s="28">
        <v>1</v>
      </c>
      <c r="K99" s="28">
        <v>1</v>
      </c>
      <c r="L99" s="29"/>
      <c r="M99" s="60">
        <f t="shared" si="53"/>
        <v>4261.8503501658679</v>
      </c>
      <c r="N99" s="60"/>
      <c r="O99" s="60">
        <f t="shared" si="54"/>
        <v>4261.8503501658679</v>
      </c>
      <c r="P99" s="61">
        <v>58.43</v>
      </c>
      <c r="Q99" s="61">
        <f t="shared" si="55"/>
        <v>2320</v>
      </c>
      <c r="R99" s="61">
        <v>2320</v>
      </c>
      <c r="S99" s="61">
        <v>0</v>
      </c>
      <c r="T99" s="60">
        <v>328.21075740944002</v>
      </c>
      <c r="U99" s="62">
        <f t="shared" si="56"/>
        <v>1555.2095927564278</v>
      </c>
      <c r="V99" s="32"/>
      <c r="W99" s="15"/>
    </row>
    <row r="100" spans="1:23" s="23" customFormat="1" ht="16.5" x14ac:dyDescent="0.25">
      <c r="A100" s="24">
        <v>5</v>
      </c>
      <c r="B100" s="25" t="s">
        <v>126</v>
      </c>
      <c r="C100" s="26" t="s">
        <v>30</v>
      </c>
      <c r="D100" s="26"/>
      <c r="E100" s="27">
        <v>19</v>
      </c>
      <c r="F100" s="28">
        <f t="shared" si="52"/>
        <v>1</v>
      </c>
      <c r="G100" s="28"/>
      <c r="H100" s="28"/>
      <c r="I100" s="28"/>
      <c r="J100" s="28">
        <v>1</v>
      </c>
      <c r="K100" s="28"/>
      <c r="L100" s="29"/>
      <c r="M100" s="60">
        <f t="shared" si="53"/>
        <v>2130.9251750829339</v>
      </c>
      <c r="N100" s="60"/>
      <c r="O100" s="60">
        <f t="shared" si="54"/>
        <v>2130.9251750829339</v>
      </c>
      <c r="P100" s="61">
        <v>6000</v>
      </c>
      <c r="Q100" s="61">
        <f t="shared" si="55"/>
        <v>429.55599999999998</v>
      </c>
      <c r="R100" s="61">
        <v>429.55599999999998</v>
      </c>
      <c r="S100" s="61">
        <v>0</v>
      </c>
      <c r="T100" s="60">
        <v>328.21075740944002</v>
      </c>
      <c r="U100" s="62">
        <f t="shared" si="56"/>
        <v>-4626.8415823265059</v>
      </c>
      <c r="V100" s="32">
        <v>2015</v>
      </c>
      <c r="W100" s="15"/>
    </row>
    <row r="101" spans="1:23" s="39" customFormat="1" ht="16.5" x14ac:dyDescent="0.25">
      <c r="A101" s="34">
        <v>6</v>
      </c>
      <c r="B101" s="35" t="s">
        <v>127</v>
      </c>
      <c r="C101" s="36"/>
      <c r="D101" s="36"/>
      <c r="E101" s="43">
        <v>12</v>
      </c>
      <c r="F101" s="44">
        <f t="shared" si="52"/>
        <v>1</v>
      </c>
      <c r="G101" s="44"/>
      <c r="H101" s="44"/>
      <c r="I101" s="44"/>
      <c r="J101" s="44">
        <v>1</v>
      </c>
      <c r="K101" s="44"/>
      <c r="L101" s="37"/>
      <c r="M101" s="63">
        <f t="shared" si="53"/>
        <v>2130.9251750829339</v>
      </c>
      <c r="N101" s="60"/>
      <c r="O101" s="63">
        <f t="shared" si="54"/>
        <v>2130.9251750829339</v>
      </c>
      <c r="P101" s="64">
        <v>49</v>
      </c>
      <c r="Q101" s="64">
        <f t="shared" si="55"/>
        <v>201</v>
      </c>
      <c r="R101" s="64">
        <v>201</v>
      </c>
      <c r="S101" s="64">
        <v>0</v>
      </c>
      <c r="T101" s="63">
        <v>328.21075740944002</v>
      </c>
      <c r="U101" s="65">
        <f t="shared" si="56"/>
        <v>1552.7144176734939</v>
      </c>
      <c r="V101" s="38"/>
      <c r="W101" s="40"/>
    </row>
    <row r="102" spans="1:23" s="39" customFormat="1" ht="16.5" x14ac:dyDescent="0.25">
      <c r="A102" s="34">
        <v>7</v>
      </c>
      <c r="B102" s="35" t="s">
        <v>128</v>
      </c>
      <c r="C102" s="36"/>
      <c r="D102" s="36"/>
      <c r="E102" s="43">
        <v>8</v>
      </c>
      <c r="F102" s="44">
        <f t="shared" si="52"/>
        <v>1</v>
      </c>
      <c r="G102" s="44"/>
      <c r="H102" s="44"/>
      <c r="I102" s="44"/>
      <c r="J102" s="44">
        <v>1</v>
      </c>
      <c r="K102" s="44"/>
      <c r="L102" s="37"/>
      <c r="M102" s="63">
        <f t="shared" si="53"/>
        <v>2130.9251750829339</v>
      </c>
      <c r="N102" s="60"/>
      <c r="O102" s="63">
        <f t="shared" si="54"/>
        <v>2130.9251750829339</v>
      </c>
      <c r="P102" s="64">
        <v>0</v>
      </c>
      <c r="Q102" s="64">
        <f t="shared" si="55"/>
        <v>1053</v>
      </c>
      <c r="R102" s="64">
        <v>1053</v>
      </c>
      <c r="S102" s="64">
        <v>0</v>
      </c>
      <c r="T102" s="63">
        <v>328.21075740944002</v>
      </c>
      <c r="U102" s="65">
        <f t="shared" si="56"/>
        <v>749.71441767349393</v>
      </c>
      <c r="V102" s="38"/>
      <c r="W102" s="40"/>
    </row>
    <row r="103" spans="1:23" s="39" customFormat="1" ht="16.5" x14ac:dyDescent="0.25">
      <c r="A103" s="34">
        <v>8</v>
      </c>
      <c r="B103" s="35" t="s">
        <v>129</v>
      </c>
      <c r="C103" s="36" t="s">
        <v>30</v>
      </c>
      <c r="D103" s="36"/>
      <c r="E103" s="43">
        <v>10</v>
      </c>
      <c r="F103" s="44">
        <f t="shared" si="52"/>
        <v>2</v>
      </c>
      <c r="G103" s="44"/>
      <c r="H103" s="44"/>
      <c r="I103" s="44"/>
      <c r="J103" s="44">
        <v>1</v>
      </c>
      <c r="K103" s="44">
        <v>1</v>
      </c>
      <c r="L103" s="37"/>
      <c r="M103" s="63">
        <f t="shared" si="53"/>
        <v>4261.8503501658679</v>
      </c>
      <c r="N103" s="60"/>
      <c r="O103" s="63">
        <f t="shared" si="54"/>
        <v>4261.8503501658679</v>
      </c>
      <c r="P103" s="64">
        <v>0</v>
      </c>
      <c r="Q103" s="64">
        <f t="shared" si="55"/>
        <v>262</v>
      </c>
      <c r="R103" s="64">
        <v>262</v>
      </c>
      <c r="S103" s="64">
        <v>0</v>
      </c>
      <c r="T103" s="63">
        <v>328.21075740944002</v>
      </c>
      <c r="U103" s="65">
        <f t="shared" si="56"/>
        <v>3671.6395927564281</v>
      </c>
      <c r="V103" s="38">
        <v>2019</v>
      </c>
      <c r="W103" s="40"/>
    </row>
    <row r="104" spans="1:23" s="39" customFormat="1" ht="16.5" x14ac:dyDescent="0.25">
      <c r="A104" s="34">
        <v>9</v>
      </c>
      <c r="B104" s="35" t="s">
        <v>130</v>
      </c>
      <c r="C104" s="36"/>
      <c r="D104" s="36"/>
      <c r="E104" s="43">
        <v>9</v>
      </c>
      <c r="F104" s="44">
        <f t="shared" si="52"/>
        <v>1</v>
      </c>
      <c r="G104" s="44"/>
      <c r="H104" s="44"/>
      <c r="I104" s="44"/>
      <c r="J104" s="44">
        <v>1</v>
      </c>
      <c r="K104" s="44"/>
      <c r="L104" s="37"/>
      <c r="M104" s="63">
        <f t="shared" si="53"/>
        <v>2130.9251750829339</v>
      </c>
      <c r="N104" s="60"/>
      <c r="O104" s="63">
        <f t="shared" si="54"/>
        <v>2130.9251750829339</v>
      </c>
      <c r="P104" s="64">
        <v>69</v>
      </c>
      <c r="Q104" s="64">
        <f t="shared" si="55"/>
        <v>40</v>
      </c>
      <c r="R104" s="64">
        <v>40</v>
      </c>
      <c r="S104" s="64">
        <v>0</v>
      </c>
      <c r="T104" s="63">
        <v>328.21075740944002</v>
      </c>
      <c r="U104" s="65">
        <f t="shared" si="56"/>
        <v>1693.7144176734939</v>
      </c>
      <c r="V104" s="38"/>
      <c r="W104" s="40"/>
    </row>
    <row r="105" spans="1:23" s="39" customFormat="1" ht="16.5" x14ac:dyDescent="0.25">
      <c r="A105" s="34">
        <v>10</v>
      </c>
      <c r="B105" s="35" t="s">
        <v>131</v>
      </c>
      <c r="C105" s="36"/>
      <c r="D105" s="36"/>
      <c r="E105" s="43">
        <v>9</v>
      </c>
      <c r="F105" s="44">
        <f t="shared" si="52"/>
        <v>1</v>
      </c>
      <c r="G105" s="44"/>
      <c r="H105" s="44"/>
      <c r="I105" s="44"/>
      <c r="J105" s="44">
        <v>1</v>
      </c>
      <c r="K105" s="44"/>
      <c r="L105" s="37"/>
      <c r="M105" s="63">
        <f t="shared" si="53"/>
        <v>2130.9251750829339</v>
      </c>
      <c r="N105" s="60"/>
      <c r="O105" s="63">
        <f t="shared" si="54"/>
        <v>2130.9251750829339</v>
      </c>
      <c r="P105" s="64">
        <v>0</v>
      </c>
      <c r="Q105" s="64">
        <f t="shared" si="55"/>
        <v>263</v>
      </c>
      <c r="R105" s="64">
        <v>263</v>
      </c>
      <c r="S105" s="64">
        <v>0</v>
      </c>
      <c r="T105" s="63">
        <v>328.21075740944002</v>
      </c>
      <c r="U105" s="65">
        <f t="shared" si="56"/>
        <v>1539.7144176734939</v>
      </c>
      <c r="V105" s="38"/>
      <c r="W105" s="40"/>
    </row>
    <row r="106" spans="1:23" s="39" customFormat="1" ht="16.5" x14ac:dyDescent="0.25">
      <c r="A106" s="34">
        <v>11</v>
      </c>
      <c r="B106" s="35" t="s">
        <v>132</v>
      </c>
      <c r="C106" s="36"/>
      <c r="D106" s="36"/>
      <c r="E106" s="43">
        <v>11</v>
      </c>
      <c r="F106" s="44">
        <f t="shared" si="52"/>
        <v>1</v>
      </c>
      <c r="G106" s="44"/>
      <c r="H106" s="44"/>
      <c r="I106" s="44"/>
      <c r="J106" s="44">
        <v>1</v>
      </c>
      <c r="K106" s="44"/>
      <c r="L106" s="37"/>
      <c r="M106" s="63">
        <f t="shared" si="53"/>
        <v>2130.9251750829339</v>
      </c>
      <c r="N106" s="37"/>
      <c r="O106" s="63">
        <f t="shared" si="54"/>
        <v>2130.9251750829339</v>
      </c>
      <c r="P106" s="64">
        <v>0</v>
      </c>
      <c r="Q106" s="64">
        <f t="shared" si="55"/>
        <v>263</v>
      </c>
      <c r="R106" s="64">
        <v>263</v>
      </c>
      <c r="S106" s="64">
        <v>0</v>
      </c>
      <c r="T106" s="63">
        <v>328.21075740944002</v>
      </c>
      <c r="U106" s="65">
        <f t="shared" si="56"/>
        <v>1539.7144176734939</v>
      </c>
      <c r="V106" s="38"/>
      <c r="W106" s="40"/>
    </row>
    <row r="107" spans="1:23" s="49" customFormat="1" x14ac:dyDescent="0.25">
      <c r="B107" s="50"/>
      <c r="C107" s="51"/>
      <c r="D107" s="50"/>
      <c r="E107" s="78"/>
      <c r="F107" s="50"/>
      <c r="G107" s="50"/>
      <c r="H107" s="50"/>
      <c r="I107" s="50"/>
      <c r="J107" s="50"/>
      <c r="K107" s="50"/>
      <c r="P107" s="50"/>
      <c r="Q107" s="50"/>
      <c r="R107" s="50"/>
      <c r="S107" s="50"/>
      <c r="U107" s="52"/>
      <c r="V107" s="52"/>
    </row>
    <row r="108" spans="1:23" x14ac:dyDescent="0.25">
      <c r="A108" s="53"/>
      <c r="B108" s="53"/>
      <c r="C108" s="54"/>
      <c r="D108" s="53"/>
      <c r="E108" s="53"/>
      <c r="F108" s="53"/>
      <c r="G108" s="53"/>
      <c r="H108" s="53"/>
      <c r="I108" s="53"/>
      <c r="J108" s="53"/>
      <c r="K108" s="53"/>
      <c r="L108" s="53"/>
      <c r="M108" s="55"/>
      <c r="N108" s="55"/>
      <c r="O108" s="55"/>
      <c r="P108" s="53"/>
      <c r="Q108" s="53"/>
      <c r="R108" s="53"/>
      <c r="S108" s="53"/>
      <c r="T108" s="55"/>
    </row>
    <row r="109" spans="1:23" x14ac:dyDescent="0.25">
      <c r="A109" s="53"/>
      <c r="B109" s="53"/>
      <c r="C109" s="54"/>
      <c r="D109" s="53"/>
      <c r="E109" s="53"/>
      <c r="F109" s="53"/>
      <c r="G109" s="53"/>
      <c r="H109" s="53"/>
      <c r="I109" s="53"/>
      <c r="J109" s="53"/>
      <c r="K109" s="53"/>
      <c r="L109" s="53"/>
      <c r="M109" s="53"/>
      <c r="N109" s="53"/>
      <c r="O109" s="53"/>
      <c r="P109" s="53"/>
      <c r="Q109" s="53"/>
      <c r="R109" s="53"/>
      <c r="S109" s="53"/>
      <c r="T109" s="53"/>
    </row>
    <row r="110" spans="1:23" x14ac:dyDescent="0.25">
      <c r="A110" s="53"/>
      <c r="B110" s="53"/>
      <c r="C110" s="54"/>
      <c r="D110" s="53"/>
      <c r="E110" s="53"/>
      <c r="F110" s="53"/>
      <c r="G110" s="53"/>
      <c r="H110" s="53"/>
      <c r="I110" s="53"/>
      <c r="J110" s="53"/>
      <c r="K110" s="53"/>
      <c r="L110" s="53"/>
      <c r="M110" s="53"/>
      <c r="N110" s="53"/>
      <c r="O110" s="53"/>
      <c r="P110" s="53"/>
      <c r="Q110" s="53"/>
      <c r="R110" s="53"/>
      <c r="S110" s="53"/>
      <c r="T110" s="53"/>
    </row>
    <row r="111" spans="1:23" x14ac:dyDescent="0.25">
      <c r="A111" s="53"/>
      <c r="B111" s="53"/>
      <c r="C111" s="54"/>
      <c r="D111" s="53"/>
      <c r="E111" s="53"/>
      <c r="F111" s="53"/>
      <c r="G111" s="53"/>
      <c r="H111" s="53"/>
      <c r="I111" s="53"/>
      <c r="J111" s="53"/>
      <c r="K111" s="53"/>
      <c r="L111" s="53"/>
      <c r="M111" s="53" t="s">
        <v>133</v>
      </c>
      <c r="N111" s="53"/>
      <c r="O111" s="53"/>
      <c r="P111" s="53"/>
      <c r="Q111" s="53"/>
      <c r="R111" s="53"/>
      <c r="S111" s="53"/>
      <c r="T111" s="53"/>
    </row>
    <row r="112" spans="1:23" s="58" customFormat="1" x14ac:dyDescent="0.25">
      <c r="A112" s="53"/>
      <c r="B112" s="53"/>
      <c r="C112" s="54"/>
      <c r="D112" s="53"/>
      <c r="E112" s="53"/>
      <c r="F112" s="53"/>
      <c r="G112" s="53"/>
      <c r="H112" s="53"/>
      <c r="I112" s="53"/>
      <c r="J112" s="53"/>
      <c r="K112" s="53"/>
      <c r="L112" s="53"/>
      <c r="M112" s="53"/>
      <c r="N112" s="53"/>
      <c r="O112" s="53"/>
      <c r="P112" s="53"/>
      <c r="Q112" s="53"/>
      <c r="R112" s="53"/>
      <c r="S112" s="53"/>
      <c r="T112" s="53"/>
      <c r="U112" s="57"/>
      <c r="V112" s="57"/>
    </row>
    <row r="113" spans="1:22" s="58" customFormat="1" x14ac:dyDescent="0.25">
      <c r="A113" s="56"/>
      <c r="C113" s="59"/>
      <c r="E113" s="51"/>
      <c r="F113" s="309"/>
      <c r="G113" s="309"/>
      <c r="L113" s="56"/>
      <c r="M113" s="56"/>
      <c r="N113" s="56"/>
      <c r="O113" s="56"/>
      <c r="T113" s="56"/>
      <c r="U113" s="57"/>
      <c r="V113" s="57"/>
    </row>
    <row r="114" spans="1:22" s="58" customFormat="1" x14ac:dyDescent="0.25">
      <c r="A114" s="56"/>
      <c r="C114" s="59"/>
      <c r="E114" s="51"/>
      <c r="F114" s="309"/>
      <c r="G114" s="309"/>
      <c r="L114" s="56"/>
      <c r="M114" s="56"/>
      <c r="N114" s="56"/>
      <c r="O114" s="56"/>
      <c r="T114" s="56"/>
      <c r="U114" s="57"/>
      <c r="V114" s="57"/>
    </row>
    <row r="115" spans="1:22" s="58" customFormat="1" x14ac:dyDescent="0.25">
      <c r="A115" s="56"/>
      <c r="C115" s="59"/>
      <c r="E115" s="51"/>
      <c r="F115" s="309"/>
      <c r="G115" s="309"/>
      <c r="L115" s="56"/>
      <c r="M115" s="56"/>
      <c r="N115" s="56"/>
      <c r="O115" s="56"/>
      <c r="T115" s="56"/>
      <c r="U115" s="57"/>
      <c r="V115" s="57"/>
    </row>
    <row r="116" spans="1:22" s="58" customFormat="1" x14ac:dyDescent="0.25">
      <c r="A116" s="56"/>
      <c r="C116" s="59"/>
      <c r="E116" s="51"/>
      <c r="F116" s="309"/>
      <c r="G116" s="309"/>
      <c r="L116" s="56"/>
      <c r="M116" s="56"/>
      <c r="N116" s="56"/>
      <c r="O116" s="56"/>
      <c r="T116" s="56"/>
      <c r="U116" s="57"/>
      <c r="V116" s="57"/>
    </row>
  </sheetData>
  <mergeCells count="33">
    <mergeCell ref="V4:V8"/>
    <mergeCell ref="T6:T8"/>
    <mergeCell ref="U6:U8"/>
    <mergeCell ref="S7:S8"/>
    <mergeCell ref="A1:V1"/>
    <mergeCell ref="A2:U2"/>
    <mergeCell ref="M3:T3"/>
    <mergeCell ref="A4:A8"/>
    <mergeCell ref="B4:B8"/>
    <mergeCell ref="C4:C8"/>
    <mergeCell ref="D4:D8"/>
    <mergeCell ref="E4:E8"/>
    <mergeCell ref="F4:F8"/>
    <mergeCell ref="G4:K5"/>
    <mergeCell ref="I6:I8"/>
    <mergeCell ref="J6:J8"/>
    <mergeCell ref="K6:K8"/>
    <mergeCell ref="P6:P8"/>
    <mergeCell ref="Q6:S6"/>
    <mergeCell ref="Q7:Q8"/>
    <mergeCell ref="R7:R8"/>
    <mergeCell ref="L4:L8"/>
    <mergeCell ref="M4:M8"/>
    <mergeCell ref="N4:N8"/>
    <mergeCell ref="O4:O8"/>
    <mergeCell ref="P4:U5"/>
    <mergeCell ref="F113:G113"/>
    <mergeCell ref="F114:G114"/>
    <mergeCell ref="F115:G115"/>
    <mergeCell ref="F116:G116"/>
    <mergeCell ref="G6:H6"/>
    <mergeCell ref="G7:G8"/>
    <mergeCell ref="H7:H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PLI-TH</vt:lpstr>
      <vt:lpstr>PLII-DM NTM</vt:lpstr>
      <vt:lpstr>PLIII-DM KTXH&amp;MN </vt:lpstr>
      <vt:lpstr>PL IV-Đối ứng</vt:lpstr>
      <vt:lpstr>Vốn sự nghiệp năm 2022</vt:lpstr>
      <vt:lpstr>Phân vốn đầu tư 2022</vt:lpstr>
      <vt:lpstr>Bảng TH phân vốn 2022</vt:lpstr>
      <vt:lpstr>B02-DTPT NSTW</vt:lpstr>
      <vt:lpstr>'Bảng TH phân vốn 2022'!Print_Area</vt:lpstr>
      <vt:lpstr>'PL IV-Đối ứng'!Print_Area</vt:lpstr>
      <vt:lpstr>'PLII-DM NTM'!Print_Area</vt:lpstr>
      <vt:lpstr>'PLIII-DM KTXH&amp;MN '!Print_Area</vt:lpstr>
      <vt:lpstr>'PLI-TH'!Print_Area</vt:lpstr>
      <vt:lpstr>'Vốn sự nghiệp năm 2022'!Print_Area</vt:lpstr>
      <vt:lpstr>'Bảng TH phân vốn 2022'!Print_Titles</vt:lpstr>
      <vt:lpstr>'PLII-DM NTM'!Print_Titles</vt:lpstr>
      <vt:lpstr>'PLI-TH'!Print_Titles</vt:lpstr>
      <vt:lpstr>'Vốn sự nghiệp năm 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HUONG TRA</dc:creator>
  <cp:lastModifiedBy>Admin</cp:lastModifiedBy>
  <cp:lastPrinted>2023-11-07T02:10:04Z</cp:lastPrinted>
  <dcterms:created xsi:type="dcterms:W3CDTF">2018-01-29T21:43:48Z</dcterms:created>
  <dcterms:modified xsi:type="dcterms:W3CDTF">2023-11-10T06:53:56Z</dcterms:modified>
</cp:coreProperties>
</file>