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mod\Downloads\"/>
    </mc:Choice>
  </mc:AlternateContent>
  <xr:revisionPtr revIDLastSave="0" documentId="13_ncr:1_{30C8889C-709A-40EC-91C8-F746FCD4CED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hu luc bien che 2023-2026" sheetId="11" r:id="rId1"/>
    <sheet name="PL 2E" sheetId="10" state="hidden" r:id="rId2"/>
  </sheets>
  <definedNames>
    <definedName name="_xlnm.Print_Titles" localSheetId="0">'Phu luc bien che 2023-2026'!$4:$7</definedName>
    <definedName name="_xlnm.Print_Titles" localSheetId="1">'PL 2E'!$5:$7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1" l="1"/>
  <c r="F8" i="11"/>
  <c r="L8" i="11"/>
  <c r="O8" i="11"/>
  <c r="C8" i="11" l="1"/>
  <c r="Y20" i="10" l="1"/>
  <c r="U38" i="10"/>
  <c r="U39" i="10"/>
  <c r="U40" i="10"/>
  <c r="U41" i="10"/>
  <c r="U42" i="10"/>
  <c r="U43" i="10"/>
  <c r="U44" i="10"/>
  <c r="U45" i="10"/>
  <c r="U46" i="10"/>
  <c r="U37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U35" i="10"/>
  <c r="U10" i="10"/>
  <c r="Q43" i="10"/>
  <c r="Q36" i="10" s="1"/>
  <c r="R36" i="10"/>
  <c r="R9" i="10"/>
  <c r="R8" i="10" s="1"/>
  <c r="Q9" i="10"/>
  <c r="N43" i="10"/>
  <c r="O36" i="10"/>
  <c r="N36" i="10"/>
  <c r="O9" i="10"/>
  <c r="N9" i="10"/>
  <c r="K43" i="10"/>
  <c r="L36" i="10"/>
  <c r="K36" i="10"/>
  <c r="L9" i="10"/>
  <c r="K9" i="10"/>
  <c r="W8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10" i="10"/>
  <c r="T11" i="10"/>
  <c r="T38" i="10"/>
  <c r="T39" i="10"/>
  <c r="T40" i="10"/>
  <c r="T41" i="10"/>
  <c r="T42" i="10"/>
  <c r="T43" i="10"/>
  <c r="T44" i="10"/>
  <c r="T45" i="10"/>
  <c r="T46" i="10"/>
  <c r="T37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D36" i="10"/>
  <c r="E36" i="10"/>
  <c r="F36" i="10"/>
  <c r="H36" i="10"/>
  <c r="I36" i="10"/>
  <c r="J36" i="10"/>
  <c r="M36" i="10"/>
  <c r="P36" i="10"/>
  <c r="S36" i="10"/>
  <c r="O8" i="10" l="1"/>
  <c r="Q8" i="10"/>
  <c r="L8" i="10"/>
  <c r="K8" i="10"/>
  <c r="N8" i="10"/>
  <c r="T36" i="10"/>
  <c r="F9" i="10"/>
  <c r="F8" i="10" s="1"/>
  <c r="E9" i="10"/>
  <c r="E8" i="10" s="1"/>
  <c r="D9" i="10" l="1"/>
  <c r="H9" i="10"/>
  <c r="I9" i="10"/>
  <c r="J9" i="10"/>
  <c r="M9" i="10"/>
  <c r="P9" i="10"/>
  <c r="S9" i="10"/>
  <c r="T9" i="10"/>
  <c r="U9" i="10" l="1"/>
  <c r="U36" i="10" l="1"/>
  <c r="U8" i="10" s="1"/>
  <c r="D8" i="10"/>
  <c r="H8" i="10"/>
  <c r="I8" i="10"/>
  <c r="J8" i="10"/>
  <c r="M8" i="10"/>
  <c r="P8" i="10"/>
  <c r="S8" i="10"/>
  <c r="T8" i="10"/>
  <c r="C36" i="10" l="1"/>
  <c r="C9" i="10"/>
  <c r="C8" i="10" l="1"/>
  <c r="G8" i="10" s="1"/>
  <c r="G9" i="10"/>
</calcChain>
</file>

<file path=xl/sharedStrings.xml><?xml version="1.0" encoding="utf-8"?>
<sst xmlns="http://schemas.openxmlformats.org/spreadsheetml/2006/main" count="99" uniqueCount="72">
  <si>
    <t>TT</t>
  </si>
  <si>
    <t>II</t>
  </si>
  <si>
    <t>I</t>
  </si>
  <si>
    <t>Ghi chú</t>
  </si>
  <si>
    <t>Sở Giáo dục và Đào tạo</t>
  </si>
  <si>
    <t xml:space="preserve">Sở Kế hoạch và Đầu tư </t>
  </si>
  <si>
    <t>Sở Khoa học và Công nghệ</t>
  </si>
  <si>
    <t>Sở Nội vụ</t>
  </si>
  <si>
    <t>Sở Tài chính</t>
  </si>
  <si>
    <t>Sở Tài nguyên và Môi trường</t>
  </si>
  <si>
    <t>Sở Thông tin và Truyền thông</t>
  </si>
  <si>
    <t>Sở Tư pháp</t>
  </si>
  <si>
    <t>Sở Xây dựng</t>
  </si>
  <si>
    <t>Thanh tra tỉnh</t>
  </si>
  <si>
    <t>Ban Dân tộc</t>
  </si>
  <si>
    <t>Sở Văn hóa, Thể thao Và Du lịch</t>
  </si>
  <si>
    <t>Sở Giao Thông vận tải</t>
  </si>
  <si>
    <t xml:space="preserve">Sở Y tế </t>
  </si>
  <si>
    <t>Sở Công Thương</t>
  </si>
  <si>
    <t>Sở Nông nghiệp Và PTNT</t>
  </si>
  <si>
    <t>Sở Ngoại vụ</t>
  </si>
  <si>
    <t>Sở Lao động - TB&amp;XH</t>
  </si>
  <si>
    <t>Ban Quản lý Khu Kinh tế tỉnh</t>
  </si>
  <si>
    <t>Huyện Ngọc Hồi</t>
  </si>
  <si>
    <t>Huyện Đăk Tô</t>
  </si>
  <si>
    <t>Thành phố Kon Tum</t>
  </si>
  <si>
    <t>Huyện Tu Mơ Rông</t>
  </si>
  <si>
    <t>Văn phòng UBND tỉnh</t>
  </si>
  <si>
    <t>Văn phòng Đoàn Đại biểu Quốc hội và HĐND tỉnh</t>
  </si>
  <si>
    <t>UBND huyện Sa Thầy</t>
  </si>
  <si>
    <t>UBND huyện Kon Rẫy</t>
  </si>
  <si>
    <t>UBND huyện Đăk Hà</t>
  </si>
  <si>
    <t>UBND huyện Đăk Glei</t>
  </si>
  <si>
    <t>Huyện Kon Plông</t>
  </si>
  <si>
    <t>Khối Đại biểu dân cử</t>
  </si>
  <si>
    <t>CẤP TỈNH</t>
  </si>
  <si>
    <t>CẤP HUYỆN</t>
  </si>
  <si>
    <t>UBND huyện Ia H'Drai</t>
  </si>
  <si>
    <t>Dự phòng</t>
  </si>
  <si>
    <t>TỔNG CỘNG</t>
  </si>
  <si>
    <t>BIÊN CHẾ PHÂN BỔ CHO CÁC ĐỊA PHƯƠNG, CƠ QUAN, ĐƠN VỊ</t>
  </si>
  <si>
    <t>Tên cơ quan, đơn vị</t>
  </si>
  <si>
    <t>Biên chế được phân bổ</t>
  </si>
  <si>
    <t>Biên chế công chức</t>
  </si>
  <si>
    <t>Biên chế sự nghiệp (hưởng lương từ ngân sách)</t>
  </si>
  <si>
    <t>Văn phòng Ban An toàn giao thông</t>
  </si>
  <si>
    <t>Trường Cao đẳng cộng đồng</t>
  </si>
  <si>
    <t xml:space="preserve">Đài Phát thanh-Truyền hình tỉnh </t>
  </si>
  <si>
    <t>Ban quản lý Vườn quốc gia Chư Mom Ray</t>
  </si>
  <si>
    <t>PHỤ LỤC 2-C (KHỐI NHÀ NƯỚC)</t>
  </si>
  <si>
    <t>Công chức</t>
  </si>
  <si>
    <t>Viên chức</t>
  </si>
  <si>
    <t>VC</t>
  </si>
  <si>
    <t>Biên chế đang sử dụng năm 2022</t>
  </si>
  <si>
    <t>Tỷ lệ tiếp tục thực hiện tinh giản</t>
  </si>
  <si>
    <t>Năm 2023</t>
  </si>
  <si>
    <t>Năm 2024</t>
  </si>
  <si>
    <t>Năm 2025</t>
  </si>
  <si>
    <t>Năm 2026</t>
  </si>
  <si>
    <t>Tổng</t>
  </si>
  <si>
    <t>CB, CC</t>
  </si>
  <si>
    <t>Biên chế sự nghiệp</t>
  </si>
  <si>
    <t>Tỷ lệ đã thực hiện tinh giản (2016- 2022)</t>
  </si>
  <si>
    <t>Biên chế chưa tuyển</t>
  </si>
  <si>
    <t>Biên chế được giao năm 2023</t>
  </si>
  <si>
    <t>Lộ trình tinh giản biên chế</t>
  </si>
  <si>
    <t>Số lượng biên chế giảm theo tỷ lệ đến năm 2026</t>
  </si>
  <si>
    <t>Biên chế công chức (5%)</t>
  </si>
  <si>
    <t>Biên chế sự nghiệp (10%)</t>
  </si>
  <si>
    <t>Biên chế sự nghiệp*</t>
  </si>
  <si>
    <t>* Chưa tính số bổ sung: 24 biên chế</t>
  </si>
  <si>
    <r>
      <t xml:space="preserve">PHỤ LỤC
DỰ KIẾN QUẢN LÝ, SỬ DỤNG BIÊN CHẾ CÔNG CHỨC, BIÊN CHẾ SỰ NGHIỆP GIAI ĐOẠN 2023- 2026 CỦA UBND HUYỆN KON RẪY
</t>
    </r>
    <r>
      <rPr>
        <i/>
        <sz val="14"/>
        <rFont val="Times New Roman"/>
        <family val="1"/>
      </rPr>
      <t>(Kèm theo Kế hoạch số        /KH-UBND ngày …/8/2023 của UBND huyện Kon Rẫy)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</si>
</sst>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\$#,##0\ ;\(\$#,##0\)"/>
    <numFmt numFmtId="166" formatCode="###.\ ###\ ###\ ###\ ###"/>
    <numFmt numFmtId="167" formatCode="_(* #,##0.00000000_);_(* \(#,##0.00000000\);_(* &quot;-&quot;????????_);_(@_)"/>
    <numFmt numFmtId="168" formatCode="&quot;\&quot;#,##0;[Red]&quot;\&quot;\-#,##0"/>
    <numFmt numFmtId="169" formatCode="&quot;\&quot;#,##0.00;[Red]&quot;\&quot;\-#,##0.00"/>
    <numFmt numFmtId="170" formatCode="#,###"/>
    <numFmt numFmtId="171" formatCode="#,##0.000_ "/>
  </numFmts>
  <fonts count="50">
    <font>
      <sz val="10"/>
      <name val="Arial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Arial"/>
      <family val="2"/>
    </font>
    <font>
      <i/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0"/>
      <name val=".VnAvant"/>
      <family val="2"/>
    </font>
    <font>
      <sz val="14"/>
      <color indexed="60"/>
      <name val="Times New Roman"/>
      <family val="2"/>
    </font>
    <font>
      <sz val="11"/>
      <color indexed="8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1"/>
      <name val="3C_Times_T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name val="新細明體"/>
      <charset val="136"/>
    </font>
    <font>
      <i/>
      <sz val="12"/>
      <name val="Times New Roman"/>
      <family val="1"/>
    </font>
    <font>
      <sz val="12"/>
      <color theme="1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2"/>
      <color rgb="FF0000FF"/>
      <name val="Times New Roman"/>
      <family val="1"/>
    </font>
    <font>
      <b/>
      <i/>
      <sz val="13"/>
      <name val="Times New Roman"/>
      <family val="1"/>
    </font>
    <font>
      <b/>
      <sz val="13"/>
      <name val="Arial"/>
      <family val="2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scheme val="major"/>
    </font>
    <font>
      <b/>
      <sz val="14"/>
      <name val="Times New Roman"/>
      <family val="1"/>
      <scheme val="maj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6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164" fontId="12" fillId="0" borderId="0" applyFont="0" applyFill="0" applyBorder="0" applyAlignment="0" applyProtection="0"/>
    <xf numFmtId="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7" fillId="21" borderId="2" applyNumberFormat="0" applyAlignment="0" applyProtection="0"/>
    <xf numFmtId="0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Alignment="0" applyProtection="0">
      <alignment horizontal="left" vertical="center"/>
    </xf>
    <xf numFmtId="0" fontId="20" fillId="0" borderId="4">
      <alignment horizontal="left" vertical="center"/>
    </xf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8" applyNumberFormat="0" applyFill="0" applyAlignment="0" applyProtection="0"/>
    <xf numFmtId="170" fontId="26" fillId="0" borderId="9"/>
    <xf numFmtId="0" fontId="27" fillId="22" borderId="0" applyNumberFormat="0" applyBorder="0" applyAlignment="0" applyProtection="0"/>
    <xf numFmtId="171" fontId="12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12" fillId="23" borderId="10" applyNumberFormat="0" applyFont="0" applyAlignment="0" applyProtection="0"/>
    <xf numFmtId="0" fontId="29" fillId="20" borderId="11" applyNumberFormat="0" applyAlignment="0" applyProtection="0"/>
    <xf numFmtId="9" fontId="10" fillId="0" borderId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0" borderId="0" applyNumberFormat="0" applyFill="0" applyBorder="0" applyAlignment="0" applyProtection="0"/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/>
    <xf numFmtId="166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37" fillId="0" borderId="0"/>
    <xf numFmtId="0" fontId="38" fillId="0" borderId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4" fontId="38" fillId="0" borderId="0" applyFont="0" applyFill="0" applyBorder="0" applyAlignment="0" applyProtection="0"/>
  </cellStyleXfs>
  <cellXfs count="70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9" xfId="0" applyFont="1" applyBorder="1" applyAlignment="1">
      <alignment horizontal="center" vertical="center" wrapText="1"/>
    </xf>
    <xf numFmtId="0" fontId="39" fillId="0" borderId="9" xfId="0" quotePrefix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25" borderId="13" xfId="0" applyFont="1" applyFill="1" applyBorder="1" applyAlignment="1">
      <alignment horizontal="center" vertical="center"/>
    </xf>
    <xf numFmtId="0" fontId="6" fillId="25" borderId="13" xfId="0" applyFont="1" applyFill="1" applyBorder="1" applyAlignment="1">
      <alignment vertical="center"/>
    </xf>
    <xf numFmtId="0" fontId="6" fillId="25" borderId="13" xfId="0" applyFont="1" applyFill="1" applyBorder="1" applyAlignment="1">
      <alignment horizontal="justify" vertical="center" wrapText="1"/>
    </xf>
    <xf numFmtId="0" fontId="6" fillId="25" borderId="13" xfId="0" applyFont="1" applyFill="1" applyBorder="1" applyAlignment="1">
      <alignment horizontal="justify" vertical="center" wrapText="1" shrinkToFit="1"/>
    </xf>
    <xf numFmtId="0" fontId="6" fillId="25" borderId="13" xfId="49" applyFont="1" applyFill="1" applyBorder="1" applyAlignment="1">
      <alignment horizontal="center" vertical="center"/>
    </xf>
    <xf numFmtId="0" fontId="6" fillId="25" borderId="13" xfId="49" applyFont="1" applyFill="1" applyBorder="1" applyAlignment="1">
      <alignment horizontal="justify" vertical="center" wrapText="1"/>
    </xf>
    <xf numFmtId="0" fontId="6" fillId="24" borderId="13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vertical="center" wrapText="1"/>
    </xf>
    <xf numFmtId="0" fontId="6" fillId="25" borderId="13" xfId="0" applyFont="1" applyFill="1" applyBorder="1" applyAlignment="1">
      <alignment horizontal="center" vertical="center" wrapText="1" shrinkToFit="1"/>
    </xf>
    <xf numFmtId="0" fontId="40" fillId="25" borderId="13" xfId="0" applyFont="1" applyFill="1" applyBorder="1" applyAlignment="1">
      <alignment horizontal="center" vertical="center" wrapText="1"/>
    </xf>
    <xf numFmtId="0" fontId="40" fillId="25" borderId="13" xfId="0" applyFont="1" applyFill="1" applyBorder="1" applyAlignment="1">
      <alignment horizontal="left" vertical="center" wrapText="1"/>
    </xf>
    <xf numFmtId="0" fontId="39" fillId="0" borderId="13" xfId="0" applyFont="1" applyBorder="1" applyAlignment="1">
      <alignment horizontal="center" vertical="center" wrapText="1" shrinkToFit="1"/>
    </xf>
    <xf numFmtId="0" fontId="39" fillId="0" borderId="13" xfId="0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3" fillId="27" borderId="13" xfId="46" applyFont="1" applyFill="1" applyBorder="1" applyAlignment="1">
      <alignment horizontal="center" vertical="center"/>
    </xf>
    <xf numFmtId="3" fontId="3" fillId="27" borderId="13" xfId="46" quotePrefix="1" applyNumberFormat="1" applyFont="1" applyFill="1" applyBorder="1" applyAlignment="1">
      <alignment horizontal="center" vertical="center" wrapText="1"/>
    </xf>
    <xf numFmtId="0" fontId="3" fillId="27" borderId="13" xfId="52" applyFont="1" applyFill="1" applyBorder="1" applyAlignment="1">
      <alignment horizontal="center" vertical="center" wrapText="1"/>
    </xf>
    <xf numFmtId="0" fontId="3" fillId="27" borderId="13" xfId="52" applyFont="1" applyFill="1" applyBorder="1" applyAlignment="1">
      <alignment horizontal="left" vertical="center" wrapText="1"/>
    </xf>
    <xf numFmtId="3" fontId="3" fillId="27" borderId="13" xfId="46" applyNumberFormat="1" applyFont="1" applyFill="1" applyBorder="1" applyAlignment="1">
      <alignment horizontal="center" vertical="center"/>
    </xf>
    <xf numFmtId="0" fontId="3" fillId="27" borderId="13" xfId="0" applyFont="1" applyFill="1" applyBorder="1" applyAlignment="1">
      <alignment horizontal="center" vertical="center"/>
    </xf>
    <xf numFmtId="0" fontId="39" fillId="0" borderId="13" xfId="0" quotePrefix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13" xfId="0" applyFont="1" applyBorder="1" applyAlignment="1">
      <alignment horizontal="center" vertical="center" wrapText="1" shrinkToFit="1"/>
    </xf>
    <xf numFmtId="0" fontId="42" fillId="0" borderId="0" xfId="0" applyFont="1" applyAlignment="1">
      <alignment horizontal="center"/>
    </xf>
    <xf numFmtId="0" fontId="42" fillId="0" borderId="0" xfId="0" applyFont="1"/>
    <xf numFmtId="0" fontId="3" fillId="0" borderId="18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3" fillId="27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3" fillId="27" borderId="14" xfId="0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26" borderId="13" xfId="0" applyFont="1" applyFill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9" fillId="0" borderId="0" xfId="0" applyFont="1"/>
    <xf numFmtId="0" fontId="48" fillId="0" borderId="0" xfId="0" applyFont="1"/>
  </cellXfs>
  <cellStyles count="76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30" xr:uid="{00000000-0005-0000-0000-00001D000000}"/>
    <cellStyle name="Comma 2" xfId="27" xr:uid="{00000000-0005-0000-0000-00001A000000}"/>
    <cellStyle name="Comma0" xfId="28" xr:uid="{00000000-0005-0000-0000-00001B000000}"/>
    <cellStyle name="Currency0" xfId="29" xr:uid="{00000000-0005-0000-0000-00001C000000}"/>
    <cellStyle name="Date" xfId="31" xr:uid="{00000000-0005-0000-0000-00001E000000}"/>
    <cellStyle name="Explanatory Text 2" xfId="32" xr:uid="{00000000-0005-0000-0000-00001F000000}"/>
    <cellStyle name="Fixed" xfId="33" xr:uid="{00000000-0005-0000-0000-000020000000}"/>
    <cellStyle name="Good 2" xfId="34" xr:uid="{00000000-0005-0000-0000-000021000000}"/>
    <cellStyle name="Header1" xfId="35" xr:uid="{00000000-0005-0000-0000-000022000000}"/>
    <cellStyle name="Header2" xfId="36" xr:uid="{00000000-0005-0000-0000-000023000000}"/>
    <cellStyle name="Heading 1 2" xfId="37" xr:uid="{00000000-0005-0000-0000-000024000000}"/>
    <cellStyle name="Heading 2 2" xfId="38" xr:uid="{00000000-0005-0000-0000-000025000000}"/>
    <cellStyle name="Heading 3 2" xfId="39" xr:uid="{00000000-0005-0000-0000-000026000000}"/>
    <cellStyle name="Heading 4 2" xfId="40" xr:uid="{00000000-0005-0000-0000-000027000000}"/>
    <cellStyle name="Input 2" xfId="41" xr:uid="{00000000-0005-0000-0000-000028000000}"/>
    <cellStyle name="Linked Cell 2" xfId="42" xr:uid="{00000000-0005-0000-0000-000029000000}"/>
    <cellStyle name="moi" xfId="43" xr:uid="{00000000-0005-0000-0000-00002A000000}"/>
    <cellStyle name="Neutral 2" xfId="44" xr:uid="{00000000-0005-0000-0000-00002B000000}"/>
    <cellStyle name="Normal" xfId="0" builtinId="0"/>
    <cellStyle name="Normal - Style1" xfId="45" xr:uid="{00000000-0005-0000-0000-00002D000000}"/>
    <cellStyle name="Normal 16" xfId="46" xr:uid="{00000000-0005-0000-0000-00002E000000}"/>
    <cellStyle name="Normal 17" xfId="47" xr:uid="{00000000-0005-0000-0000-00002F000000}"/>
    <cellStyle name="Normal 2" xfId="48" xr:uid="{00000000-0005-0000-0000-000030000000}"/>
    <cellStyle name="Normal 2 2" xfId="49" xr:uid="{00000000-0005-0000-0000-000031000000}"/>
    <cellStyle name="Normal 2_DANH SACH BC CLCCVC 2010" xfId="50" xr:uid="{00000000-0005-0000-0000-000032000000}"/>
    <cellStyle name="Normal 6_So Noi vu" xfId="51" xr:uid="{00000000-0005-0000-0000-000033000000}"/>
    <cellStyle name="Normal_mau bieu-12345" xfId="52" xr:uid="{00000000-0005-0000-0000-000034000000}"/>
    <cellStyle name="Note 2" xfId="53" xr:uid="{00000000-0005-0000-0000-000035000000}"/>
    <cellStyle name="Output 2" xfId="54" xr:uid="{00000000-0005-0000-0000-000036000000}"/>
    <cellStyle name="Percent 2" xfId="55" xr:uid="{00000000-0005-0000-0000-000037000000}"/>
    <cellStyle name="Style 1" xfId="56" xr:uid="{00000000-0005-0000-0000-000038000000}"/>
    <cellStyle name="Title 2" xfId="57" xr:uid="{00000000-0005-0000-0000-000039000000}"/>
    <cellStyle name="Total 2" xfId="58" xr:uid="{00000000-0005-0000-0000-00003A000000}"/>
    <cellStyle name="Warning Text 2" xfId="59" xr:uid="{00000000-0005-0000-0000-00003B000000}"/>
    <cellStyle name="똿뗦먛귟 [0.00]_PRODUCT DETAIL Q1" xfId="60" xr:uid="{00000000-0005-0000-0000-00003C000000}"/>
    <cellStyle name="똿뗦먛귟_PRODUCT DETAIL Q1" xfId="61" xr:uid="{00000000-0005-0000-0000-00003D000000}"/>
    <cellStyle name="믅됞 [0.00]_PRODUCT DETAIL Q1" xfId="62" xr:uid="{00000000-0005-0000-0000-00003E000000}"/>
    <cellStyle name="믅됞_PRODUCT DETAIL Q1" xfId="63" xr:uid="{00000000-0005-0000-0000-00003F000000}"/>
    <cellStyle name="백분율_95" xfId="64" xr:uid="{00000000-0005-0000-0000-000040000000}"/>
    <cellStyle name="뷭?_BOOKSHIP" xfId="65" xr:uid="{00000000-0005-0000-0000-000041000000}"/>
    <cellStyle name="콤마 [0]_1202" xfId="66" xr:uid="{00000000-0005-0000-0000-000042000000}"/>
    <cellStyle name="콤마_1202" xfId="67" xr:uid="{00000000-0005-0000-0000-000043000000}"/>
    <cellStyle name="통화 [0]_1202" xfId="68" xr:uid="{00000000-0005-0000-0000-000044000000}"/>
    <cellStyle name="통화_1202" xfId="69" xr:uid="{00000000-0005-0000-0000-000045000000}"/>
    <cellStyle name="표준_(정보부문)월별인원계획" xfId="70" xr:uid="{00000000-0005-0000-0000-000046000000}"/>
    <cellStyle name="一般_Book1" xfId="71" xr:uid="{00000000-0005-0000-0000-000047000000}"/>
    <cellStyle name="千分位[0]_Book1" xfId="72" xr:uid="{00000000-0005-0000-0000-000048000000}"/>
    <cellStyle name="千分位_Book1" xfId="73" xr:uid="{00000000-0005-0000-0000-000049000000}"/>
    <cellStyle name="貨幣 [0]_Book1" xfId="74" xr:uid="{00000000-0005-0000-0000-00004A000000}"/>
    <cellStyle name="貨幣_Book1" xfId="75" xr:uid="{00000000-0005-0000-0000-00004B000000}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1"/>
  <sheetViews>
    <sheetView tabSelected="1" zoomScale="75" zoomScaleNormal="75" workbookViewId="0">
      <selection activeCell="M12" sqref="M12"/>
    </sheetView>
  </sheetViews>
  <sheetFormatPr defaultRowHeight="13.2"/>
  <cols>
    <col min="1" max="1" width="6.5546875" style="6" customWidth="1"/>
    <col min="2" max="2" width="49.109375" style="4" customWidth="1"/>
    <col min="3" max="3" width="8.88671875" style="41" customWidth="1"/>
    <col min="4" max="4" width="7.6640625" style="6" customWidth="1"/>
    <col min="5" max="5" width="9.109375" style="6" customWidth="1"/>
    <col min="6" max="6" width="9.88671875" style="41" customWidth="1"/>
    <col min="7" max="7" width="8.6640625" style="6" bestFit="1" customWidth="1"/>
    <col min="8" max="8" width="9.33203125" style="6" customWidth="1"/>
    <col min="9" max="9" width="8.5546875" style="42" customWidth="1"/>
    <col min="10" max="10" width="6.44140625" customWidth="1"/>
    <col min="11" max="11" width="8.44140625" customWidth="1"/>
    <col min="12" max="12" width="16.33203125" style="42" customWidth="1"/>
    <col min="13" max="13" width="6.88671875" customWidth="1"/>
    <col min="14" max="17" width="10" customWidth="1"/>
    <col min="18" max="18" width="8.5546875" customWidth="1"/>
  </cols>
  <sheetData>
    <row r="1" spans="1:19" ht="67.5" customHeight="1">
      <c r="A1" s="50" t="s">
        <v>71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9" ht="19.5" customHeight="1">
      <c r="A2" s="5"/>
      <c r="B2" s="2"/>
      <c r="C2" s="38"/>
      <c r="D2" s="1"/>
      <c r="E2" s="1"/>
      <c r="F2" s="38"/>
      <c r="G2" s="1"/>
      <c r="H2" s="1"/>
    </row>
    <row r="3" spans="1:19" ht="6.75" hidden="1" customHeight="1">
      <c r="A3" s="5"/>
      <c r="B3" s="3"/>
      <c r="C3" s="39"/>
      <c r="D3" s="5"/>
      <c r="E3" s="5"/>
      <c r="F3" s="39"/>
      <c r="G3" s="5"/>
      <c r="H3" s="5"/>
    </row>
    <row r="4" spans="1:19" ht="49.5" customHeight="1">
      <c r="A4" s="51" t="s">
        <v>0</v>
      </c>
      <c r="B4" s="51" t="s">
        <v>41</v>
      </c>
      <c r="C4" s="43" t="s">
        <v>64</v>
      </c>
      <c r="D4" s="44"/>
      <c r="E4" s="45"/>
      <c r="F4" s="53" t="s">
        <v>65</v>
      </c>
      <c r="G4" s="56"/>
      <c r="H4" s="56"/>
      <c r="I4" s="54"/>
      <c r="J4" s="54"/>
      <c r="K4" s="54"/>
      <c r="L4" s="54"/>
      <c r="M4" s="54"/>
      <c r="N4" s="55"/>
      <c r="O4" s="43" t="s">
        <v>66</v>
      </c>
      <c r="P4" s="44"/>
      <c r="Q4" s="45"/>
      <c r="R4" s="52" t="s">
        <v>3</v>
      </c>
    </row>
    <row r="5" spans="1:19" ht="49.5" customHeight="1">
      <c r="A5" s="51"/>
      <c r="B5" s="51"/>
      <c r="C5" s="46"/>
      <c r="D5" s="47"/>
      <c r="E5" s="48"/>
      <c r="F5" s="53" t="s">
        <v>56</v>
      </c>
      <c r="G5" s="54"/>
      <c r="H5" s="55"/>
      <c r="I5" s="53" t="s">
        <v>57</v>
      </c>
      <c r="J5" s="54"/>
      <c r="K5" s="55"/>
      <c r="L5" s="53" t="s">
        <v>58</v>
      </c>
      <c r="M5" s="54"/>
      <c r="N5" s="55"/>
      <c r="O5" s="46"/>
      <c r="P5" s="47"/>
      <c r="Q5" s="48"/>
      <c r="R5" s="52"/>
    </row>
    <row r="6" spans="1:19" ht="75" customHeight="1">
      <c r="A6" s="51"/>
      <c r="B6" s="51"/>
      <c r="C6" s="40" t="s">
        <v>59</v>
      </c>
      <c r="D6" s="25" t="s">
        <v>43</v>
      </c>
      <c r="E6" s="25" t="s">
        <v>69</v>
      </c>
      <c r="F6" s="40" t="s">
        <v>59</v>
      </c>
      <c r="G6" s="25" t="s">
        <v>43</v>
      </c>
      <c r="H6" s="25" t="s">
        <v>61</v>
      </c>
      <c r="I6" s="40" t="s">
        <v>59</v>
      </c>
      <c r="J6" s="25" t="s">
        <v>43</v>
      </c>
      <c r="K6" s="25" t="s">
        <v>61</v>
      </c>
      <c r="L6" s="40" t="s">
        <v>59</v>
      </c>
      <c r="M6" s="25" t="s">
        <v>43</v>
      </c>
      <c r="N6" s="25" t="s">
        <v>61</v>
      </c>
      <c r="O6" s="40" t="s">
        <v>59</v>
      </c>
      <c r="P6" s="25" t="s">
        <v>67</v>
      </c>
      <c r="Q6" s="25" t="s">
        <v>68</v>
      </c>
      <c r="R6" s="52"/>
    </row>
    <row r="7" spans="1:19" ht="24.75" customHeight="1">
      <c r="A7" s="26">
        <v>1</v>
      </c>
      <c r="B7" s="37">
        <v>2</v>
      </c>
      <c r="C7" s="37">
        <v>6</v>
      </c>
      <c r="D7" s="26">
        <v>7</v>
      </c>
      <c r="E7" s="37">
        <v>8</v>
      </c>
      <c r="F7" s="26">
        <v>9</v>
      </c>
      <c r="G7" s="37">
        <v>10</v>
      </c>
      <c r="H7" s="26">
        <v>11</v>
      </c>
      <c r="I7" s="37">
        <v>12</v>
      </c>
      <c r="J7" s="26">
        <v>13</v>
      </c>
      <c r="K7" s="37">
        <v>14</v>
      </c>
      <c r="L7" s="26">
        <v>15</v>
      </c>
      <c r="M7" s="37">
        <v>16</v>
      </c>
      <c r="N7" s="26">
        <v>17</v>
      </c>
      <c r="O7" s="26"/>
      <c r="P7" s="26"/>
      <c r="Q7" s="26"/>
      <c r="R7" s="26">
        <v>18</v>
      </c>
    </row>
    <row r="8" spans="1:19" s="13" customFormat="1" ht="32.1" customHeight="1">
      <c r="A8" s="14">
        <v>1</v>
      </c>
      <c r="B8" s="16" t="s">
        <v>30</v>
      </c>
      <c r="C8" s="32">
        <f t="shared" ref="C8" si="0">D8+E8</f>
        <v>746</v>
      </c>
      <c r="D8" s="14">
        <v>78</v>
      </c>
      <c r="E8" s="14">
        <v>668</v>
      </c>
      <c r="F8" s="32">
        <f>G8+H8</f>
        <v>746</v>
      </c>
      <c r="G8" s="14">
        <v>78</v>
      </c>
      <c r="H8" s="14">
        <v>668</v>
      </c>
      <c r="I8" s="32">
        <f>J8+K8</f>
        <v>746</v>
      </c>
      <c r="J8" s="14">
        <v>78</v>
      </c>
      <c r="K8" s="14">
        <v>668</v>
      </c>
      <c r="L8" s="32">
        <f>M8+N8</f>
        <v>675</v>
      </c>
      <c r="M8" s="20">
        <v>74</v>
      </c>
      <c r="N8" s="20">
        <v>601</v>
      </c>
      <c r="O8" s="20">
        <f>P8+Q8</f>
        <v>71</v>
      </c>
      <c r="P8" s="20">
        <v>4</v>
      </c>
      <c r="Q8" s="20">
        <v>67</v>
      </c>
      <c r="R8" s="14"/>
    </row>
    <row r="9" spans="1:19" ht="24.75" customHeight="1">
      <c r="A9" s="49"/>
      <c r="B9" s="49"/>
      <c r="C9" s="32"/>
      <c r="D9" s="36"/>
      <c r="E9" s="36"/>
      <c r="F9" s="32"/>
      <c r="G9" s="36"/>
      <c r="H9" s="36"/>
      <c r="I9" s="32"/>
      <c r="J9" s="36"/>
      <c r="K9" s="36"/>
      <c r="L9" s="32"/>
      <c r="M9" s="36"/>
      <c r="N9" s="36"/>
      <c r="O9" s="36"/>
      <c r="P9" s="36"/>
      <c r="Q9" s="36"/>
      <c r="R9" s="36"/>
      <c r="S9" s="13"/>
    </row>
    <row r="11" spans="1:19" s="69" customFormat="1" ht="36.6" customHeight="1">
      <c r="A11" s="65"/>
      <c r="B11" s="66" t="s">
        <v>70</v>
      </c>
      <c r="C11" s="67"/>
      <c r="D11" s="65"/>
      <c r="E11" s="65"/>
      <c r="F11" s="67"/>
      <c r="G11" s="65"/>
      <c r="H11" s="65"/>
      <c r="I11" s="68"/>
      <c r="L11" s="68"/>
    </row>
  </sheetData>
  <mergeCells count="11">
    <mergeCell ref="O4:Q5"/>
    <mergeCell ref="A9:B9"/>
    <mergeCell ref="A1:R1"/>
    <mergeCell ref="A4:A6"/>
    <mergeCell ref="B4:B6"/>
    <mergeCell ref="R4:R6"/>
    <mergeCell ref="F5:H5"/>
    <mergeCell ref="I5:K5"/>
    <mergeCell ref="C4:E5"/>
    <mergeCell ref="L5:N5"/>
    <mergeCell ref="F4:N4"/>
  </mergeCells>
  <printOptions horizontalCentered="1"/>
  <pageMargins left="0.5" right="0.5" top="0.25" bottom="0.25" header="0" footer="0"/>
  <pageSetup paperSize="9" scale="68" fitToHeight="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47"/>
  <sheetViews>
    <sheetView topLeftCell="A2" zoomScale="70" zoomScaleNormal="70" workbookViewId="0">
      <selection activeCell="V8" sqref="V1:Y1048576"/>
    </sheetView>
  </sheetViews>
  <sheetFormatPr defaultRowHeight="13.2"/>
  <cols>
    <col min="1" max="1" width="6.5546875" style="6" customWidth="1"/>
    <col min="2" max="2" width="49.109375" style="4" customWidth="1"/>
    <col min="3" max="3" width="10.33203125" style="6" customWidth="1"/>
    <col min="4" max="4" width="13.88671875" style="6" customWidth="1"/>
    <col min="5" max="5" width="9.6640625" style="6" customWidth="1"/>
    <col min="6" max="7" width="9.109375" style="6" customWidth="1"/>
    <col min="8" max="8" width="15" style="6" customWidth="1"/>
    <col min="9" max="9" width="11.5546875" style="6" customWidth="1"/>
    <col min="10" max="10" width="8.88671875" style="6" customWidth="1"/>
    <col min="11" max="11" width="7.6640625" style="6" customWidth="1"/>
    <col min="12" max="12" width="9.109375" style="6" customWidth="1"/>
    <col min="13" max="13" width="7.5546875" style="6" customWidth="1"/>
    <col min="14" max="14" width="8.6640625" style="6" bestFit="1" customWidth="1"/>
    <col min="15" max="15" width="9.33203125" style="6" customWidth="1"/>
    <col min="16" max="16" width="7.5546875" customWidth="1"/>
    <col min="17" max="17" width="6.44140625" customWidth="1"/>
    <col min="18" max="18" width="8.44140625" customWidth="1"/>
    <col min="19" max="19" width="7.5546875" customWidth="1"/>
    <col min="20" max="20" width="6.88671875" customWidth="1"/>
    <col min="21" max="21" width="10" customWidth="1"/>
    <col min="22" max="22" width="12" customWidth="1"/>
  </cols>
  <sheetData>
    <row r="1" spans="1:25" ht="28.5" customHeight="1">
      <c r="A1" s="50" t="s">
        <v>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5" ht="23.25" customHeight="1">
      <c r="A2" s="57" t="s">
        <v>40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5" ht="19.5" customHeight="1">
      <c r="A3" s="5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5" ht="6.75" hidden="1" customHeight="1">
      <c r="A4" s="5"/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5" ht="49.5" customHeight="1">
      <c r="A5" s="60" t="s">
        <v>0</v>
      </c>
      <c r="B5" s="60" t="s">
        <v>41</v>
      </c>
      <c r="C5" s="52" t="s">
        <v>42</v>
      </c>
      <c r="D5" s="52"/>
      <c r="E5" s="52" t="s">
        <v>53</v>
      </c>
      <c r="F5" s="52"/>
      <c r="G5" s="63" t="s">
        <v>63</v>
      </c>
      <c r="H5" s="52" t="s">
        <v>62</v>
      </c>
      <c r="I5" s="52" t="s">
        <v>54</v>
      </c>
      <c r="J5" s="62" t="s">
        <v>55</v>
      </c>
      <c r="K5" s="62"/>
      <c r="L5" s="62"/>
      <c r="M5" s="62" t="s">
        <v>56</v>
      </c>
      <c r="N5" s="62"/>
      <c r="O5" s="62"/>
      <c r="P5" s="62" t="s">
        <v>57</v>
      </c>
      <c r="Q5" s="62"/>
      <c r="R5" s="62"/>
      <c r="S5" s="62" t="s">
        <v>58</v>
      </c>
      <c r="T5" s="62"/>
      <c r="U5" s="62"/>
      <c r="V5" s="52" t="s">
        <v>3</v>
      </c>
    </row>
    <row r="6" spans="1:25" ht="102" customHeight="1">
      <c r="A6" s="61"/>
      <c r="B6" s="61"/>
      <c r="C6" s="25" t="s">
        <v>43</v>
      </c>
      <c r="D6" s="25" t="s">
        <v>44</v>
      </c>
      <c r="E6" s="25" t="s">
        <v>50</v>
      </c>
      <c r="F6" s="25" t="s">
        <v>51</v>
      </c>
      <c r="G6" s="64"/>
      <c r="H6" s="52"/>
      <c r="I6" s="52"/>
      <c r="J6" s="25" t="s">
        <v>59</v>
      </c>
      <c r="K6" s="25" t="s">
        <v>60</v>
      </c>
      <c r="L6" s="25" t="s">
        <v>52</v>
      </c>
      <c r="M6" s="25" t="s">
        <v>59</v>
      </c>
      <c r="N6" s="25" t="s">
        <v>60</v>
      </c>
      <c r="O6" s="25" t="s">
        <v>52</v>
      </c>
      <c r="P6" s="25" t="s">
        <v>59</v>
      </c>
      <c r="Q6" s="25" t="s">
        <v>60</v>
      </c>
      <c r="R6" s="25" t="s">
        <v>52</v>
      </c>
      <c r="S6" s="25" t="s">
        <v>59</v>
      </c>
      <c r="T6" s="25" t="s">
        <v>60</v>
      </c>
      <c r="U6" s="25" t="s">
        <v>52</v>
      </c>
      <c r="V6" s="52"/>
    </row>
    <row r="7" spans="1:25" ht="24.75" customHeight="1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8"/>
      <c r="H7" s="7">
        <v>7</v>
      </c>
      <c r="I7" s="8">
        <v>8</v>
      </c>
      <c r="J7" s="7">
        <v>9</v>
      </c>
      <c r="K7" s="8">
        <v>10</v>
      </c>
      <c r="L7" s="7">
        <v>11</v>
      </c>
      <c r="M7" s="8">
        <v>12</v>
      </c>
      <c r="N7" s="7">
        <v>13</v>
      </c>
      <c r="O7" s="8">
        <v>14</v>
      </c>
      <c r="P7" s="7">
        <v>15</v>
      </c>
      <c r="Q7" s="8">
        <v>16</v>
      </c>
      <c r="R7" s="7">
        <v>17</v>
      </c>
      <c r="S7" s="8">
        <v>18</v>
      </c>
      <c r="T7" s="7">
        <v>19</v>
      </c>
      <c r="U7" s="8">
        <v>20</v>
      </c>
      <c r="V7" s="7">
        <v>21</v>
      </c>
    </row>
    <row r="8" spans="1:25" s="12" customFormat="1" ht="30" customHeight="1">
      <c r="A8" s="31"/>
      <c r="B8" s="31" t="s">
        <v>39</v>
      </c>
      <c r="C8" s="32">
        <f t="shared" ref="C8:U8" si="0">C9+C36+C47</f>
        <v>1929</v>
      </c>
      <c r="D8" s="32">
        <f t="shared" si="0"/>
        <v>13999</v>
      </c>
      <c r="E8" s="32">
        <f t="shared" ref="E8:F8" si="1">E9+E36</f>
        <v>1820</v>
      </c>
      <c r="F8" s="32">
        <f t="shared" si="1"/>
        <v>13566</v>
      </c>
      <c r="G8" s="32">
        <f>C8-E8</f>
        <v>109</v>
      </c>
      <c r="H8" s="32">
        <f t="shared" si="0"/>
        <v>0</v>
      </c>
      <c r="I8" s="32">
        <f t="shared" si="0"/>
        <v>0</v>
      </c>
      <c r="J8" s="32">
        <f t="shared" si="0"/>
        <v>0</v>
      </c>
      <c r="K8" s="32">
        <f t="shared" ref="K8:L8" si="2">K9+K36+K47</f>
        <v>1940</v>
      </c>
      <c r="L8" s="32">
        <f t="shared" si="2"/>
        <v>13999</v>
      </c>
      <c r="M8" s="32">
        <f t="shared" si="0"/>
        <v>0</v>
      </c>
      <c r="N8" s="32">
        <f t="shared" si="0"/>
        <v>1940</v>
      </c>
      <c r="O8" s="32">
        <f t="shared" si="0"/>
        <v>13999</v>
      </c>
      <c r="P8" s="32">
        <f t="shared" si="0"/>
        <v>0</v>
      </c>
      <c r="Q8" s="32">
        <f t="shared" si="0"/>
        <v>1940</v>
      </c>
      <c r="R8" s="32">
        <f t="shared" si="0"/>
        <v>13999</v>
      </c>
      <c r="S8" s="32">
        <f t="shared" si="0"/>
        <v>0</v>
      </c>
      <c r="T8" s="32">
        <f t="shared" si="0"/>
        <v>1826.4</v>
      </c>
      <c r="U8" s="32">
        <f t="shared" si="0"/>
        <v>12599.1</v>
      </c>
      <c r="V8" s="32"/>
      <c r="W8" s="12">
        <f>1848+3</f>
        <v>1851</v>
      </c>
      <c r="X8" s="28">
        <v>12830</v>
      </c>
      <c r="Y8" s="27"/>
    </row>
    <row r="9" spans="1:25" s="12" customFormat="1" ht="24.75" customHeight="1">
      <c r="A9" s="31" t="s">
        <v>2</v>
      </c>
      <c r="B9" s="31" t="s">
        <v>35</v>
      </c>
      <c r="C9" s="31">
        <f>SUM(C10:C35)</f>
        <v>1139</v>
      </c>
      <c r="D9" s="31">
        <f t="shared" ref="D9:U9" si="3">SUM(D10:D35)</f>
        <v>4220</v>
      </c>
      <c r="E9" s="31">
        <f t="shared" si="3"/>
        <v>1087</v>
      </c>
      <c r="F9" s="31">
        <f t="shared" si="3"/>
        <v>4195</v>
      </c>
      <c r="G9" s="32">
        <f>C9-E9</f>
        <v>52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>SUM(K10:K35)</f>
        <v>1142</v>
      </c>
      <c r="L9" s="31">
        <f t="shared" ref="L9" si="4">SUM(L10:L35)</f>
        <v>4220</v>
      </c>
      <c r="M9" s="31">
        <f t="shared" si="3"/>
        <v>0</v>
      </c>
      <c r="N9" s="31">
        <f>SUM(N10:N35)</f>
        <v>1142</v>
      </c>
      <c r="O9" s="31">
        <f t="shared" ref="O9" si="5">SUM(O10:O35)</f>
        <v>4220</v>
      </c>
      <c r="P9" s="31">
        <f t="shared" si="3"/>
        <v>0</v>
      </c>
      <c r="Q9" s="31">
        <f>SUM(Q10:Q35)</f>
        <v>1142</v>
      </c>
      <c r="R9" s="31">
        <f t="shared" ref="R9" si="6">SUM(R10:R35)</f>
        <v>4220</v>
      </c>
      <c r="S9" s="31">
        <f t="shared" si="3"/>
        <v>0</v>
      </c>
      <c r="T9" s="31">
        <f t="shared" si="3"/>
        <v>1082.55</v>
      </c>
      <c r="U9" s="31">
        <f t="shared" si="3"/>
        <v>3798.0000000000005</v>
      </c>
      <c r="V9" s="31"/>
    </row>
    <row r="10" spans="1:25" s="13" customFormat="1" ht="23.25" customHeight="1">
      <c r="A10" s="20">
        <v>1</v>
      </c>
      <c r="B10" s="21" t="s">
        <v>34</v>
      </c>
      <c r="C10" s="20">
        <v>10</v>
      </c>
      <c r="D10" s="20">
        <v>0</v>
      </c>
      <c r="E10" s="29">
        <v>10</v>
      </c>
      <c r="F10" s="29">
        <v>0</v>
      </c>
      <c r="G10" s="29">
        <f>C10-E10</f>
        <v>0</v>
      </c>
      <c r="H10" s="20"/>
      <c r="I10" s="20"/>
      <c r="J10" s="20"/>
      <c r="K10" s="20">
        <v>10</v>
      </c>
      <c r="L10" s="20">
        <v>0</v>
      </c>
      <c r="M10" s="20"/>
      <c r="N10" s="20">
        <v>10</v>
      </c>
      <c r="O10" s="20">
        <v>0</v>
      </c>
      <c r="P10" s="20"/>
      <c r="Q10" s="20">
        <v>10</v>
      </c>
      <c r="R10" s="20">
        <v>0</v>
      </c>
      <c r="S10" s="20"/>
      <c r="T10" s="20">
        <v>10</v>
      </c>
      <c r="U10" s="20">
        <f>D10-(D10*10%)</f>
        <v>0</v>
      </c>
      <c r="V10" s="20"/>
    </row>
    <row r="11" spans="1:25" s="13" customFormat="1" ht="31.5" customHeight="1">
      <c r="A11" s="9">
        <v>2</v>
      </c>
      <c r="B11" s="11" t="s">
        <v>28</v>
      </c>
      <c r="C11" s="9">
        <v>32</v>
      </c>
      <c r="D11" s="9">
        <v>0</v>
      </c>
      <c r="E11" s="9">
        <v>30</v>
      </c>
      <c r="F11" s="9">
        <v>0</v>
      </c>
      <c r="G11" s="29">
        <f t="shared" ref="G11:G35" si="7">C11-E11</f>
        <v>2</v>
      </c>
      <c r="H11" s="9"/>
      <c r="I11" s="9"/>
      <c r="J11" s="20"/>
      <c r="K11" s="9">
        <v>32</v>
      </c>
      <c r="L11" s="9">
        <v>0</v>
      </c>
      <c r="M11" s="9"/>
      <c r="N11" s="9">
        <v>32</v>
      </c>
      <c r="O11" s="9">
        <v>0</v>
      </c>
      <c r="P11" s="9"/>
      <c r="Q11" s="9">
        <v>32</v>
      </c>
      <c r="R11" s="9">
        <v>0</v>
      </c>
      <c r="S11" s="9"/>
      <c r="T11" s="20">
        <f t="shared" ref="T11:T46" si="8">C11-(C11*5%)</f>
        <v>30.4</v>
      </c>
      <c r="U11" s="20">
        <f t="shared" ref="U11:U46" si="9">D11-(D11*10%)</f>
        <v>0</v>
      </c>
      <c r="V11" s="9"/>
    </row>
    <row r="12" spans="1:25" s="13" customFormat="1" ht="30" customHeight="1">
      <c r="A12" s="20">
        <v>3</v>
      </c>
      <c r="B12" s="10" t="s">
        <v>27</v>
      </c>
      <c r="C12" s="9">
        <v>61</v>
      </c>
      <c r="D12" s="9">
        <v>19</v>
      </c>
      <c r="E12" s="9">
        <v>59</v>
      </c>
      <c r="F12" s="9">
        <v>15</v>
      </c>
      <c r="G12" s="29">
        <f t="shared" si="7"/>
        <v>2</v>
      </c>
      <c r="H12" s="9"/>
      <c r="I12" s="9"/>
      <c r="J12" s="20"/>
      <c r="K12" s="9">
        <v>61</v>
      </c>
      <c r="L12" s="9">
        <v>19</v>
      </c>
      <c r="M12" s="9"/>
      <c r="N12" s="9">
        <v>61</v>
      </c>
      <c r="O12" s="9">
        <v>19</v>
      </c>
      <c r="P12" s="9"/>
      <c r="Q12" s="9">
        <v>61</v>
      </c>
      <c r="R12" s="9">
        <v>19</v>
      </c>
      <c r="S12" s="9"/>
      <c r="T12" s="20">
        <f t="shared" si="8"/>
        <v>57.95</v>
      </c>
      <c r="U12" s="20">
        <f t="shared" si="9"/>
        <v>17.100000000000001</v>
      </c>
      <c r="V12" s="9"/>
    </row>
    <row r="13" spans="1:25" s="13" customFormat="1" ht="30" customHeight="1">
      <c r="A13" s="9">
        <v>4</v>
      </c>
      <c r="B13" s="10" t="s">
        <v>7</v>
      </c>
      <c r="C13" s="9">
        <v>61</v>
      </c>
      <c r="D13" s="9">
        <v>0</v>
      </c>
      <c r="E13" s="9">
        <v>60</v>
      </c>
      <c r="F13" s="9">
        <v>0</v>
      </c>
      <c r="G13" s="29">
        <f t="shared" si="7"/>
        <v>1</v>
      </c>
      <c r="H13" s="9"/>
      <c r="I13" s="9"/>
      <c r="J13" s="20"/>
      <c r="K13" s="9">
        <v>61</v>
      </c>
      <c r="L13" s="9">
        <v>0</v>
      </c>
      <c r="M13" s="9"/>
      <c r="N13" s="9">
        <v>61</v>
      </c>
      <c r="O13" s="9">
        <v>0</v>
      </c>
      <c r="P13" s="9"/>
      <c r="Q13" s="9">
        <v>61</v>
      </c>
      <c r="R13" s="9">
        <v>0</v>
      </c>
      <c r="S13" s="9"/>
      <c r="T13" s="20">
        <f t="shared" si="8"/>
        <v>57.95</v>
      </c>
      <c r="U13" s="20">
        <f t="shared" si="9"/>
        <v>0</v>
      </c>
      <c r="V13" s="9"/>
    </row>
    <row r="14" spans="1:25" s="13" customFormat="1" ht="30" customHeight="1">
      <c r="A14" s="20">
        <v>5</v>
      </c>
      <c r="B14" s="10" t="s">
        <v>13</v>
      </c>
      <c r="C14" s="9">
        <v>33</v>
      </c>
      <c r="D14" s="9">
        <v>0</v>
      </c>
      <c r="E14" s="30">
        <v>32</v>
      </c>
      <c r="F14" s="9">
        <v>0</v>
      </c>
      <c r="G14" s="29">
        <f t="shared" si="7"/>
        <v>1</v>
      </c>
      <c r="H14" s="9"/>
      <c r="I14" s="9"/>
      <c r="J14" s="20"/>
      <c r="K14" s="9">
        <v>33</v>
      </c>
      <c r="L14" s="9">
        <v>0</v>
      </c>
      <c r="M14" s="9"/>
      <c r="N14" s="9">
        <v>33</v>
      </c>
      <c r="O14" s="9">
        <v>0</v>
      </c>
      <c r="P14" s="9"/>
      <c r="Q14" s="9">
        <v>33</v>
      </c>
      <c r="R14" s="9">
        <v>0</v>
      </c>
      <c r="S14" s="9"/>
      <c r="T14" s="20">
        <f t="shared" si="8"/>
        <v>31.35</v>
      </c>
      <c r="U14" s="20">
        <f t="shared" si="9"/>
        <v>0</v>
      </c>
      <c r="V14" s="9"/>
    </row>
    <row r="15" spans="1:25" s="13" customFormat="1" ht="32.1" customHeight="1">
      <c r="A15" s="9">
        <v>6</v>
      </c>
      <c r="B15" s="10" t="s">
        <v>11</v>
      </c>
      <c r="C15" s="9">
        <v>26</v>
      </c>
      <c r="D15" s="9">
        <v>17</v>
      </c>
      <c r="E15" s="30">
        <v>24</v>
      </c>
      <c r="F15" s="9">
        <v>24</v>
      </c>
      <c r="G15" s="29">
        <f t="shared" si="7"/>
        <v>2</v>
      </c>
      <c r="H15" s="9"/>
      <c r="I15" s="9"/>
      <c r="J15" s="20"/>
      <c r="K15" s="9">
        <v>26</v>
      </c>
      <c r="L15" s="9">
        <v>17</v>
      </c>
      <c r="M15" s="9"/>
      <c r="N15" s="9">
        <v>26</v>
      </c>
      <c r="O15" s="9">
        <v>17</v>
      </c>
      <c r="P15" s="9"/>
      <c r="Q15" s="9">
        <v>26</v>
      </c>
      <c r="R15" s="9">
        <v>17</v>
      </c>
      <c r="S15" s="9"/>
      <c r="T15" s="20">
        <f t="shared" si="8"/>
        <v>24.7</v>
      </c>
      <c r="U15" s="20">
        <f t="shared" si="9"/>
        <v>15.3</v>
      </c>
      <c r="V15" s="9"/>
    </row>
    <row r="16" spans="1:25" s="13" customFormat="1" ht="26.25" customHeight="1">
      <c r="A16" s="20">
        <v>7</v>
      </c>
      <c r="B16" s="10" t="s">
        <v>4</v>
      </c>
      <c r="C16" s="9">
        <v>43</v>
      </c>
      <c r="D16" s="9">
        <v>1561</v>
      </c>
      <c r="E16" s="30">
        <v>41</v>
      </c>
      <c r="F16" s="9">
        <v>1532</v>
      </c>
      <c r="G16" s="29">
        <f t="shared" si="7"/>
        <v>2</v>
      </c>
      <c r="H16" s="9"/>
      <c r="I16" s="9"/>
      <c r="J16" s="20"/>
      <c r="K16" s="9">
        <v>43</v>
      </c>
      <c r="L16" s="9">
        <v>1561</v>
      </c>
      <c r="M16" s="9"/>
      <c r="N16" s="9">
        <v>43</v>
      </c>
      <c r="O16" s="9">
        <v>1561</v>
      </c>
      <c r="P16" s="9"/>
      <c r="Q16" s="9">
        <v>43</v>
      </c>
      <c r="R16" s="9">
        <v>1561</v>
      </c>
      <c r="S16" s="9"/>
      <c r="T16" s="20">
        <f t="shared" si="8"/>
        <v>40.85</v>
      </c>
      <c r="U16" s="20">
        <f t="shared" si="9"/>
        <v>1404.9</v>
      </c>
      <c r="V16" s="9"/>
    </row>
    <row r="17" spans="1:25" s="13" customFormat="1" ht="32.1" customHeight="1">
      <c r="A17" s="9">
        <v>8</v>
      </c>
      <c r="B17" s="10" t="s">
        <v>5</v>
      </c>
      <c r="C17" s="9">
        <v>44</v>
      </c>
      <c r="D17" s="9">
        <v>11</v>
      </c>
      <c r="E17" s="30">
        <v>44</v>
      </c>
      <c r="F17" s="9">
        <v>7</v>
      </c>
      <c r="G17" s="29">
        <f t="shared" si="7"/>
        <v>0</v>
      </c>
      <c r="H17" s="9"/>
      <c r="I17" s="9"/>
      <c r="J17" s="20"/>
      <c r="K17" s="9">
        <v>44</v>
      </c>
      <c r="L17" s="9">
        <v>11</v>
      </c>
      <c r="M17" s="9"/>
      <c r="N17" s="9">
        <v>44</v>
      </c>
      <c r="O17" s="9">
        <v>11</v>
      </c>
      <c r="P17" s="9"/>
      <c r="Q17" s="9">
        <v>44</v>
      </c>
      <c r="R17" s="9">
        <v>11</v>
      </c>
      <c r="S17" s="9"/>
      <c r="T17" s="20">
        <f t="shared" si="8"/>
        <v>41.8</v>
      </c>
      <c r="U17" s="20">
        <f t="shared" si="9"/>
        <v>9.9</v>
      </c>
      <c r="V17" s="9"/>
    </row>
    <row r="18" spans="1:25" s="13" customFormat="1" ht="32.1" customHeight="1">
      <c r="A18" s="20">
        <v>9</v>
      </c>
      <c r="B18" s="10" t="s">
        <v>15</v>
      </c>
      <c r="C18" s="9">
        <v>41</v>
      </c>
      <c r="D18" s="9">
        <v>112</v>
      </c>
      <c r="E18" s="30">
        <v>40</v>
      </c>
      <c r="F18" s="9">
        <v>95</v>
      </c>
      <c r="G18" s="29">
        <f t="shared" si="7"/>
        <v>1</v>
      </c>
      <c r="H18" s="9"/>
      <c r="I18" s="9"/>
      <c r="J18" s="20"/>
      <c r="K18" s="9">
        <v>41</v>
      </c>
      <c r="L18" s="9">
        <v>112</v>
      </c>
      <c r="M18" s="9"/>
      <c r="N18" s="9">
        <v>41</v>
      </c>
      <c r="O18" s="9">
        <v>112</v>
      </c>
      <c r="P18" s="9"/>
      <c r="Q18" s="9">
        <v>41</v>
      </c>
      <c r="R18" s="9">
        <v>112</v>
      </c>
      <c r="S18" s="9"/>
      <c r="T18" s="20">
        <f t="shared" si="8"/>
        <v>38.950000000000003</v>
      </c>
      <c r="U18" s="20">
        <f t="shared" si="9"/>
        <v>100.8</v>
      </c>
      <c r="V18" s="9"/>
    </row>
    <row r="19" spans="1:25" s="13" customFormat="1" ht="46.5" customHeight="1">
      <c r="A19" s="9">
        <v>10</v>
      </c>
      <c r="B19" s="10" t="s">
        <v>16</v>
      </c>
      <c r="C19" s="9">
        <v>32</v>
      </c>
      <c r="D19" s="9">
        <v>22</v>
      </c>
      <c r="E19" s="9">
        <v>32</v>
      </c>
      <c r="F19" s="9">
        <v>19</v>
      </c>
      <c r="G19" s="29">
        <f t="shared" si="7"/>
        <v>0</v>
      </c>
      <c r="H19" s="9"/>
      <c r="I19" s="9"/>
      <c r="J19" s="20"/>
      <c r="K19" s="9">
        <v>32</v>
      </c>
      <c r="L19" s="9">
        <v>22</v>
      </c>
      <c r="M19" s="9"/>
      <c r="N19" s="9">
        <v>32</v>
      </c>
      <c r="O19" s="9">
        <v>22</v>
      </c>
      <c r="P19" s="9"/>
      <c r="Q19" s="9">
        <v>32</v>
      </c>
      <c r="R19" s="9">
        <v>22</v>
      </c>
      <c r="S19" s="9"/>
      <c r="T19" s="20">
        <f t="shared" si="8"/>
        <v>30.4</v>
      </c>
      <c r="U19" s="20">
        <f t="shared" si="9"/>
        <v>19.8</v>
      </c>
      <c r="V19" s="9"/>
    </row>
    <row r="20" spans="1:25" s="13" customFormat="1" ht="32.1" customHeight="1">
      <c r="A20" s="20">
        <v>11</v>
      </c>
      <c r="B20" s="10" t="s">
        <v>17</v>
      </c>
      <c r="C20" s="9">
        <v>54</v>
      </c>
      <c r="D20" s="9">
        <v>1784</v>
      </c>
      <c r="E20" s="9">
        <v>50</v>
      </c>
      <c r="F20" s="9">
        <v>1825</v>
      </c>
      <c r="G20" s="29">
        <f t="shared" si="7"/>
        <v>4</v>
      </c>
      <c r="H20" s="9"/>
      <c r="I20" s="9"/>
      <c r="J20" s="20"/>
      <c r="K20" s="9">
        <v>57</v>
      </c>
      <c r="L20" s="9">
        <v>1784</v>
      </c>
      <c r="M20" s="9"/>
      <c r="N20" s="9">
        <v>57</v>
      </c>
      <c r="O20" s="9">
        <v>1784</v>
      </c>
      <c r="P20" s="9"/>
      <c r="Q20" s="9">
        <v>57</v>
      </c>
      <c r="R20" s="9">
        <v>1784</v>
      </c>
      <c r="S20" s="9"/>
      <c r="T20" s="20">
        <f t="shared" si="8"/>
        <v>51.3</v>
      </c>
      <c r="U20" s="20">
        <f t="shared" si="9"/>
        <v>1605.6</v>
      </c>
      <c r="V20" s="9"/>
      <c r="Y20" s="13">
        <f>201</f>
        <v>201</v>
      </c>
    </row>
    <row r="21" spans="1:25" s="13" customFormat="1" ht="32.1" customHeight="1">
      <c r="A21" s="9">
        <v>12</v>
      </c>
      <c r="B21" s="10" t="s">
        <v>10</v>
      </c>
      <c r="C21" s="9">
        <v>22</v>
      </c>
      <c r="D21" s="9">
        <v>3</v>
      </c>
      <c r="E21" s="30">
        <v>20</v>
      </c>
      <c r="F21" s="9">
        <v>3</v>
      </c>
      <c r="G21" s="29">
        <f t="shared" si="7"/>
        <v>2</v>
      </c>
      <c r="H21" s="9"/>
      <c r="I21" s="9"/>
      <c r="J21" s="20"/>
      <c r="K21" s="9">
        <v>22</v>
      </c>
      <c r="L21" s="9">
        <v>3</v>
      </c>
      <c r="M21" s="9"/>
      <c r="N21" s="9">
        <v>22</v>
      </c>
      <c r="O21" s="9">
        <v>3</v>
      </c>
      <c r="P21" s="9"/>
      <c r="Q21" s="9">
        <v>22</v>
      </c>
      <c r="R21" s="9">
        <v>3</v>
      </c>
      <c r="S21" s="9"/>
      <c r="T21" s="20">
        <f t="shared" si="8"/>
        <v>20.9</v>
      </c>
      <c r="U21" s="20">
        <f t="shared" si="9"/>
        <v>2.7</v>
      </c>
      <c r="V21" s="9"/>
    </row>
    <row r="22" spans="1:25" s="13" customFormat="1" ht="32.1" customHeight="1">
      <c r="A22" s="20">
        <v>13</v>
      </c>
      <c r="B22" s="10" t="s">
        <v>18</v>
      </c>
      <c r="C22" s="9">
        <v>35</v>
      </c>
      <c r="D22" s="9">
        <v>7</v>
      </c>
      <c r="E22" s="30">
        <v>34</v>
      </c>
      <c r="F22" s="9">
        <v>5</v>
      </c>
      <c r="G22" s="29">
        <f t="shared" si="7"/>
        <v>1</v>
      </c>
      <c r="H22" s="9"/>
      <c r="I22" s="9"/>
      <c r="J22" s="20"/>
      <c r="K22" s="9">
        <v>35</v>
      </c>
      <c r="L22" s="9">
        <v>7</v>
      </c>
      <c r="M22" s="9"/>
      <c r="N22" s="9">
        <v>35</v>
      </c>
      <c r="O22" s="9">
        <v>7</v>
      </c>
      <c r="P22" s="9"/>
      <c r="Q22" s="9">
        <v>35</v>
      </c>
      <c r="R22" s="9">
        <v>7</v>
      </c>
      <c r="S22" s="9"/>
      <c r="T22" s="20">
        <f t="shared" si="8"/>
        <v>33.25</v>
      </c>
      <c r="U22" s="20">
        <f t="shared" si="9"/>
        <v>6.3</v>
      </c>
      <c r="V22" s="9"/>
    </row>
    <row r="23" spans="1:25" s="13" customFormat="1" ht="32.1" customHeight="1">
      <c r="A23" s="9">
        <v>14</v>
      </c>
      <c r="B23" s="10" t="s">
        <v>19</v>
      </c>
      <c r="C23" s="9">
        <v>392</v>
      </c>
      <c r="D23" s="9">
        <v>256</v>
      </c>
      <c r="E23" s="30">
        <v>364</v>
      </c>
      <c r="F23" s="9">
        <v>236</v>
      </c>
      <c r="G23" s="29">
        <f t="shared" si="7"/>
        <v>28</v>
      </c>
      <c r="H23" s="9"/>
      <c r="I23" s="9"/>
      <c r="J23" s="20"/>
      <c r="K23" s="9">
        <v>392</v>
      </c>
      <c r="L23" s="9">
        <v>256</v>
      </c>
      <c r="M23" s="9"/>
      <c r="N23" s="9">
        <v>392</v>
      </c>
      <c r="O23" s="9">
        <v>256</v>
      </c>
      <c r="P23" s="9"/>
      <c r="Q23" s="9">
        <v>392</v>
      </c>
      <c r="R23" s="9">
        <v>256</v>
      </c>
      <c r="S23" s="9"/>
      <c r="T23" s="20">
        <f t="shared" si="8"/>
        <v>372.4</v>
      </c>
      <c r="U23" s="20">
        <f t="shared" si="9"/>
        <v>230.4</v>
      </c>
      <c r="V23" s="9"/>
    </row>
    <row r="24" spans="1:25" s="13" customFormat="1" ht="32.1" customHeight="1">
      <c r="A24" s="20">
        <v>15</v>
      </c>
      <c r="B24" s="10" t="s">
        <v>20</v>
      </c>
      <c r="C24" s="9">
        <v>18</v>
      </c>
      <c r="D24" s="9">
        <v>0</v>
      </c>
      <c r="E24" s="30">
        <v>18</v>
      </c>
      <c r="F24" s="9">
        <v>0</v>
      </c>
      <c r="G24" s="29">
        <f t="shared" si="7"/>
        <v>0</v>
      </c>
      <c r="H24" s="9"/>
      <c r="I24" s="9"/>
      <c r="J24" s="20"/>
      <c r="K24" s="9">
        <v>18</v>
      </c>
      <c r="L24" s="9">
        <v>0</v>
      </c>
      <c r="M24" s="9"/>
      <c r="N24" s="9">
        <v>18</v>
      </c>
      <c r="O24" s="9">
        <v>0</v>
      </c>
      <c r="P24" s="9"/>
      <c r="Q24" s="9">
        <v>18</v>
      </c>
      <c r="R24" s="9">
        <v>0</v>
      </c>
      <c r="S24" s="9"/>
      <c r="T24" s="20">
        <f t="shared" si="8"/>
        <v>17.100000000000001</v>
      </c>
      <c r="U24" s="20">
        <f t="shared" si="9"/>
        <v>0</v>
      </c>
      <c r="V24" s="9"/>
    </row>
    <row r="25" spans="1:25" s="13" customFormat="1" ht="32.1" customHeight="1">
      <c r="A25" s="9">
        <v>16</v>
      </c>
      <c r="B25" s="10" t="s">
        <v>14</v>
      </c>
      <c r="C25" s="9">
        <v>18</v>
      </c>
      <c r="D25" s="9">
        <v>0</v>
      </c>
      <c r="E25" s="30">
        <v>18</v>
      </c>
      <c r="F25" s="9">
        <v>0</v>
      </c>
      <c r="G25" s="29">
        <f t="shared" si="7"/>
        <v>0</v>
      </c>
      <c r="H25" s="9"/>
      <c r="I25" s="9"/>
      <c r="J25" s="20"/>
      <c r="K25" s="9">
        <v>18</v>
      </c>
      <c r="L25" s="9">
        <v>0</v>
      </c>
      <c r="M25" s="9"/>
      <c r="N25" s="9">
        <v>18</v>
      </c>
      <c r="O25" s="9">
        <v>0</v>
      </c>
      <c r="P25" s="9"/>
      <c r="Q25" s="9">
        <v>18</v>
      </c>
      <c r="R25" s="9">
        <v>0</v>
      </c>
      <c r="S25" s="9"/>
      <c r="T25" s="20">
        <f t="shared" si="8"/>
        <v>17.100000000000001</v>
      </c>
      <c r="U25" s="20">
        <f t="shared" si="9"/>
        <v>0</v>
      </c>
      <c r="V25" s="9"/>
    </row>
    <row r="26" spans="1:25" s="13" customFormat="1" ht="32.1" customHeight="1">
      <c r="A26" s="20">
        <v>17</v>
      </c>
      <c r="B26" s="10" t="s">
        <v>9</v>
      </c>
      <c r="C26" s="9">
        <v>38</v>
      </c>
      <c r="D26" s="9">
        <v>31</v>
      </c>
      <c r="E26" s="30">
        <v>38</v>
      </c>
      <c r="F26" s="9">
        <v>41</v>
      </c>
      <c r="G26" s="29">
        <f t="shared" si="7"/>
        <v>0</v>
      </c>
      <c r="H26" s="9"/>
      <c r="I26" s="9"/>
      <c r="J26" s="20"/>
      <c r="K26" s="9">
        <v>38</v>
      </c>
      <c r="L26" s="9">
        <v>31</v>
      </c>
      <c r="M26" s="9"/>
      <c r="N26" s="9">
        <v>38</v>
      </c>
      <c r="O26" s="9">
        <v>31</v>
      </c>
      <c r="P26" s="9"/>
      <c r="Q26" s="9">
        <v>38</v>
      </c>
      <c r="R26" s="9">
        <v>31</v>
      </c>
      <c r="S26" s="9"/>
      <c r="T26" s="20">
        <f t="shared" si="8"/>
        <v>36.1</v>
      </c>
      <c r="U26" s="20">
        <f t="shared" si="9"/>
        <v>27.9</v>
      </c>
      <c r="V26" s="9"/>
    </row>
    <row r="27" spans="1:25" s="13" customFormat="1" ht="32.1" customHeight="1">
      <c r="A27" s="9">
        <v>18</v>
      </c>
      <c r="B27" s="10" t="s">
        <v>6</v>
      </c>
      <c r="C27" s="9">
        <v>30</v>
      </c>
      <c r="D27" s="9">
        <v>11</v>
      </c>
      <c r="E27" s="30">
        <v>29</v>
      </c>
      <c r="F27" s="9">
        <v>12</v>
      </c>
      <c r="G27" s="29">
        <f t="shared" si="7"/>
        <v>1</v>
      </c>
      <c r="H27" s="9"/>
      <c r="I27" s="9"/>
      <c r="J27" s="20"/>
      <c r="K27" s="9">
        <v>30</v>
      </c>
      <c r="L27" s="9">
        <v>11</v>
      </c>
      <c r="M27" s="9"/>
      <c r="N27" s="9">
        <v>30</v>
      </c>
      <c r="O27" s="9">
        <v>11</v>
      </c>
      <c r="P27" s="9"/>
      <c r="Q27" s="9">
        <v>30</v>
      </c>
      <c r="R27" s="9">
        <v>11</v>
      </c>
      <c r="S27" s="9"/>
      <c r="T27" s="20">
        <f t="shared" si="8"/>
        <v>28.5</v>
      </c>
      <c r="U27" s="20">
        <f t="shared" si="9"/>
        <v>9.9</v>
      </c>
      <c r="V27" s="9"/>
    </row>
    <row r="28" spans="1:25" s="13" customFormat="1" ht="32.1" customHeight="1">
      <c r="A28" s="20">
        <v>19</v>
      </c>
      <c r="B28" s="10" t="s">
        <v>12</v>
      </c>
      <c r="C28" s="9">
        <v>32</v>
      </c>
      <c r="D28" s="9">
        <v>0</v>
      </c>
      <c r="E28" s="30">
        <v>32</v>
      </c>
      <c r="F28" s="9">
        <v>0</v>
      </c>
      <c r="G28" s="29">
        <f t="shared" si="7"/>
        <v>0</v>
      </c>
      <c r="H28" s="9"/>
      <c r="I28" s="9"/>
      <c r="J28" s="20"/>
      <c r="K28" s="9">
        <v>32</v>
      </c>
      <c r="L28" s="9">
        <v>0</v>
      </c>
      <c r="M28" s="9"/>
      <c r="N28" s="9">
        <v>32</v>
      </c>
      <c r="O28" s="9">
        <v>0</v>
      </c>
      <c r="P28" s="9"/>
      <c r="Q28" s="9">
        <v>32</v>
      </c>
      <c r="R28" s="9">
        <v>0</v>
      </c>
      <c r="S28" s="9"/>
      <c r="T28" s="20">
        <f t="shared" si="8"/>
        <v>30.4</v>
      </c>
      <c r="U28" s="20">
        <f t="shared" si="9"/>
        <v>0</v>
      </c>
      <c r="V28" s="9"/>
    </row>
    <row r="29" spans="1:25" s="13" customFormat="1" ht="32.1" customHeight="1">
      <c r="A29" s="9">
        <v>20</v>
      </c>
      <c r="B29" s="10" t="s">
        <v>21</v>
      </c>
      <c r="C29" s="9">
        <v>34</v>
      </c>
      <c r="D29" s="9">
        <v>51</v>
      </c>
      <c r="E29" s="30">
        <v>34</v>
      </c>
      <c r="F29" s="9">
        <v>45</v>
      </c>
      <c r="G29" s="29">
        <f t="shared" si="7"/>
        <v>0</v>
      </c>
      <c r="H29" s="9"/>
      <c r="I29" s="9"/>
      <c r="J29" s="20"/>
      <c r="K29" s="9">
        <v>34</v>
      </c>
      <c r="L29" s="9">
        <v>51</v>
      </c>
      <c r="M29" s="9"/>
      <c r="N29" s="9">
        <v>34</v>
      </c>
      <c r="O29" s="9">
        <v>51</v>
      </c>
      <c r="P29" s="9"/>
      <c r="Q29" s="9">
        <v>34</v>
      </c>
      <c r="R29" s="9">
        <v>51</v>
      </c>
      <c r="S29" s="9"/>
      <c r="T29" s="20">
        <f t="shared" si="8"/>
        <v>32.299999999999997</v>
      </c>
      <c r="U29" s="20">
        <f t="shared" si="9"/>
        <v>45.9</v>
      </c>
      <c r="V29" s="9"/>
    </row>
    <row r="30" spans="1:25" s="13" customFormat="1" ht="32.1" customHeight="1">
      <c r="A30" s="20">
        <v>21</v>
      </c>
      <c r="B30" s="10" t="s">
        <v>8</v>
      </c>
      <c r="C30" s="9">
        <v>44</v>
      </c>
      <c r="D30" s="9">
        <v>0</v>
      </c>
      <c r="E30" s="30">
        <v>43</v>
      </c>
      <c r="F30" s="9">
        <v>0</v>
      </c>
      <c r="G30" s="29">
        <f t="shared" si="7"/>
        <v>1</v>
      </c>
      <c r="H30" s="9"/>
      <c r="I30" s="9"/>
      <c r="J30" s="20"/>
      <c r="K30" s="9">
        <v>44</v>
      </c>
      <c r="L30" s="9">
        <v>0</v>
      </c>
      <c r="M30" s="9"/>
      <c r="N30" s="9">
        <v>44</v>
      </c>
      <c r="O30" s="9">
        <v>0</v>
      </c>
      <c r="P30" s="9"/>
      <c r="Q30" s="9">
        <v>44</v>
      </c>
      <c r="R30" s="9">
        <v>0</v>
      </c>
      <c r="S30" s="9"/>
      <c r="T30" s="20">
        <f t="shared" si="8"/>
        <v>41.8</v>
      </c>
      <c r="U30" s="20">
        <f t="shared" si="9"/>
        <v>0</v>
      </c>
      <c r="V30" s="9"/>
    </row>
    <row r="31" spans="1:25" s="13" customFormat="1" ht="32.1" customHeight="1">
      <c r="A31" s="9">
        <v>22</v>
      </c>
      <c r="B31" s="10" t="s">
        <v>22</v>
      </c>
      <c r="C31" s="9">
        <v>36</v>
      </c>
      <c r="D31" s="9">
        <v>6</v>
      </c>
      <c r="E31" s="30">
        <v>34</v>
      </c>
      <c r="F31" s="9">
        <v>9</v>
      </c>
      <c r="G31" s="29">
        <f t="shared" si="7"/>
        <v>2</v>
      </c>
      <c r="H31" s="9"/>
      <c r="I31" s="9"/>
      <c r="J31" s="20"/>
      <c r="K31" s="9">
        <v>36</v>
      </c>
      <c r="L31" s="9">
        <v>6</v>
      </c>
      <c r="M31" s="9"/>
      <c r="N31" s="9">
        <v>36</v>
      </c>
      <c r="O31" s="9">
        <v>6</v>
      </c>
      <c r="P31" s="9"/>
      <c r="Q31" s="9">
        <v>36</v>
      </c>
      <c r="R31" s="9">
        <v>6</v>
      </c>
      <c r="S31" s="9"/>
      <c r="T31" s="20">
        <f t="shared" si="8"/>
        <v>34.200000000000003</v>
      </c>
      <c r="U31" s="20">
        <f t="shared" si="9"/>
        <v>5.4</v>
      </c>
      <c r="V31" s="9"/>
    </row>
    <row r="32" spans="1:25" s="13" customFormat="1" ht="32.1" customHeight="1">
      <c r="A32" s="9">
        <v>23</v>
      </c>
      <c r="B32" s="10" t="s">
        <v>45</v>
      </c>
      <c r="C32" s="9">
        <v>3</v>
      </c>
      <c r="D32" s="9">
        <v>0</v>
      </c>
      <c r="E32" s="30">
        <v>1</v>
      </c>
      <c r="F32" s="9"/>
      <c r="G32" s="29">
        <f t="shared" si="7"/>
        <v>2</v>
      </c>
      <c r="H32" s="9"/>
      <c r="I32" s="9"/>
      <c r="J32" s="20"/>
      <c r="K32" s="9">
        <v>3</v>
      </c>
      <c r="L32" s="9">
        <v>0</v>
      </c>
      <c r="M32" s="9"/>
      <c r="N32" s="9">
        <v>3</v>
      </c>
      <c r="O32" s="9">
        <v>0</v>
      </c>
      <c r="P32" s="9"/>
      <c r="Q32" s="9">
        <v>3</v>
      </c>
      <c r="R32" s="9">
        <v>0</v>
      </c>
      <c r="S32" s="9"/>
      <c r="T32" s="20">
        <f t="shared" si="8"/>
        <v>2.85</v>
      </c>
      <c r="U32" s="20">
        <f t="shared" si="9"/>
        <v>0</v>
      </c>
      <c r="V32" s="9"/>
    </row>
    <row r="33" spans="1:22" s="13" customFormat="1" ht="32.1" customHeight="1">
      <c r="A33" s="9">
        <v>24</v>
      </c>
      <c r="B33" s="24" t="s">
        <v>46</v>
      </c>
      <c r="C33" s="23">
        <v>0</v>
      </c>
      <c r="D33" s="9">
        <v>216</v>
      </c>
      <c r="E33" s="9">
        <v>0</v>
      </c>
      <c r="F33" s="9">
        <v>215</v>
      </c>
      <c r="G33" s="29">
        <f t="shared" si="7"/>
        <v>0</v>
      </c>
      <c r="H33" s="9"/>
      <c r="I33" s="9"/>
      <c r="J33" s="20"/>
      <c r="K33" s="23">
        <v>0</v>
      </c>
      <c r="L33" s="9">
        <v>216</v>
      </c>
      <c r="M33" s="9"/>
      <c r="N33" s="23">
        <v>0</v>
      </c>
      <c r="O33" s="9">
        <v>216</v>
      </c>
      <c r="P33" s="9"/>
      <c r="Q33" s="23">
        <v>0</v>
      </c>
      <c r="R33" s="9">
        <v>216</v>
      </c>
      <c r="S33" s="9"/>
      <c r="T33" s="20">
        <f t="shared" si="8"/>
        <v>0</v>
      </c>
      <c r="U33" s="20">
        <f t="shared" si="9"/>
        <v>194.4</v>
      </c>
      <c r="V33" s="9"/>
    </row>
    <row r="34" spans="1:22" s="13" customFormat="1" ht="32.1" customHeight="1">
      <c r="A34" s="9">
        <v>25</v>
      </c>
      <c r="B34" s="24" t="s">
        <v>47</v>
      </c>
      <c r="C34" s="23">
        <v>0</v>
      </c>
      <c r="D34" s="9">
        <v>50</v>
      </c>
      <c r="E34" s="9">
        <v>0</v>
      </c>
      <c r="F34" s="9">
        <v>59</v>
      </c>
      <c r="G34" s="29">
        <f t="shared" si="7"/>
        <v>0</v>
      </c>
      <c r="H34" s="9"/>
      <c r="I34" s="9"/>
      <c r="J34" s="20"/>
      <c r="K34" s="23">
        <v>0</v>
      </c>
      <c r="L34" s="9">
        <v>50</v>
      </c>
      <c r="M34" s="9"/>
      <c r="N34" s="23">
        <v>0</v>
      </c>
      <c r="O34" s="9">
        <v>50</v>
      </c>
      <c r="P34" s="9"/>
      <c r="Q34" s="23">
        <v>0</v>
      </c>
      <c r="R34" s="9">
        <v>50</v>
      </c>
      <c r="S34" s="9"/>
      <c r="T34" s="20">
        <f t="shared" si="8"/>
        <v>0</v>
      </c>
      <c r="U34" s="20">
        <f t="shared" si="9"/>
        <v>45</v>
      </c>
      <c r="V34" s="9"/>
    </row>
    <row r="35" spans="1:22" s="13" customFormat="1" ht="32.1" customHeight="1">
      <c r="A35" s="9">
        <v>26</v>
      </c>
      <c r="B35" s="24" t="s">
        <v>48</v>
      </c>
      <c r="C35" s="23">
        <v>0</v>
      </c>
      <c r="D35" s="9">
        <v>63</v>
      </c>
      <c r="E35" s="9">
        <v>0</v>
      </c>
      <c r="F35" s="9">
        <v>53</v>
      </c>
      <c r="G35" s="29">
        <f t="shared" si="7"/>
        <v>0</v>
      </c>
      <c r="H35" s="9"/>
      <c r="I35" s="9"/>
      <c r="J35" s="20"/>
      <c r="K35" s="23">
        <v>0</v>
      </c>
      <c r="L35" s="9">
        <v>63</v>
      </c>
      <c r="M35" s="9"/>
      <c r="N35" s="23">
        <v>0</v>
      </c>
      <c r="O35" s="9">
        <v>63</v>
      </c>
      <c r="P35" s="9"/>
      <c r="Q35" s="23">
        <v>0</v>
      </c>
      <c r="R35" s="9">
        <v>63</v>
      </c>
      <c r="S35" s="9"/>
      <c r="T35" s="20">
        <f t="shared" si="8"/>
        <v>0</v>
      </c>
      <c r="U35" s="20">
        <f t="shared" si="9"/>
        <v>56.7</v>
      </c>
      <c r="V35" s="9"/>
    </row>
    <row r="36" spans="1:22" s="12" customFormat="1" ht="32.1" customHeight="1">
      <c r="A36" s="33" t="s">
        <v>1</v>
      </c>
      <c r="B36" s="34" t="s">
        <v>36</v>
      </c>
      <c r="C36" s="35">
        <f>C37+C38+C39+C40+C41+C42+C43+C44+C45+C46</f>
        <v>783</v>
      </c>
      <c r="D36" s="35">
        <f t="shared" ref="D36:U36" si="10">D37+D38+D39+D40+D41+D42+D43+D44+D45+D46</f>
        <v>9779</v>
      </c>
      <c r="E36" s="35">
        <f t="shared" si="10"/>
        <v>733</v>
      </c>
      <c r="F36" s="35">
        <f t="shared" si="10"/>
        <v>9371</v>
      </c>
      <c r="G36" s="35"/>
      <c r="H36" s="35">
        <f t="shared" si="10"/>
        <v>0</v>
      </c>
      <c r="I36" s="35">
        <f t="shared" si="10"/>
        <v>0</v>
      </c>
      <c r="J36" s="35">
        <f t="shared" si="10"/>
        <v>0</v>
      </c>
      <c r="K36" s="35">
        <f>K37+K38+K39+K40+K41+K42+K43+K44+K45+K46</f>
        <v>798</v>
      </c>
      <c r="L36" s="35">
        <f t="shared" ref="L36" si="11">L37+L38+L39+L40+L41+L42+L43+L44+L45+L46</f>
        <v>9779</v>
      </c>
      <c r="M36" s="35">
        <f t="shared" si="10"/>
        <v>0</v>
      </c>
      <c r="N36" s="35">
        <f>N37+N38+N39+N40+N41+N42+N43+N44+N45+N46</f>
        <v>798</v>
      </c>
      <c r="O36" s="35">
        <f t="shared" ref="O36" si="12">O37+O38+O39+O40+O41+O42+O43+O44+O45+O46</f>
        <v>9779</v>
      </c>
      <c r="P36" s="35">
        <f t="shared" si="10"/>
        <v>0</v>
      </c>
      <c r="Q36" s="35">
        <f>Q37+Q38+Q39+Q40+Q41+Q42+Q43+Q44+Q45+Q46</f>
        <v>798</v>
      </c>
      <c r="R36" s="35">
        <f t="shared" ref="R36" si="13">R37+R38+R39+R40+R41+R42+R43+R44+R45+R46</f>
        <v>9779</v>
      </c>
      <c r="S36" s="35">
        <f t="shared" si="10"/>
        <v>0</v>
      </c>
      <c r="T36" s="35">
        <f t="shared" si="10"/>
        <v>743.85000000000014</v>
      </c>
      <c r="U36" s="35">
        <f t="shared" si="10"/>
        <v>8801.1</v>
      </c>
      <c r="V36" s="35"/>
    </row>
    <row r="37" spans="1:22" s="13" customFormat="1" ht="32.1" customHeight="1">
      <c r="A37" s="14">
        <v>1</v>
      </c>
      <c r="B37" s="16" t="s">
        <v>25</v>
      </c>
      <c r="C37" s="14">
        <v>104</v>
      </c>
      <c r="D37" s="14">
        <v>1979</v>
      </c>
      <c r="E37" s="30">
        <v>100</v>
      </c>
      <c r="F37" s="9">
        <v>1945</v>
      </c>
      <c r="G37" s="9"/>
      <c r="H37" s="14"/>
      <c r="I37" s="14"/>
      <c r="J37" s="20"/>
      <c r="K37" s="14">
        <v>104</v>
      </c>
      <c r="L37" s="14">
        <v>1979</v>
      </c>
      <c r="M37" s="14"/>
      <c r="N37" s="14">
        <v>104</v>
      </c>
      <c r="O37" s="14">
        <v>1979</v>
      </c>
      <c r="P37" s="14"/>
      <c r="Q37" s="14">
        <v>104</v>
      </c>
      <c r="R37" s="14">
        <v>1979</v>
      </c>
      <c r="S37" s="14"/>
      <c r="T37" s="20">
        <f t="shared" si="8"/>
        <v>98.8</v>
      </c>
      <c r="U37" s="20">
        <f t="shared" si="9"/>
        <v>1781.1</v>
      </c>
      <c r="V37" s="14"/>
    </row>
    <row r="38" spans="1:22" s="13" customFormat="1" ht="32.1" customHeight="1">
      <c r="A38" s="14">
        <v>2</v>
      </c>
      <c r="B38" s="16" t="s">
        <v>23</v>
      </c>
      <c r="C38" s="14">
        <v>80</v>
      </c>
      <c r="D38" s="14">
        <v>926</v>
      </c>
      <c r="E38" s="30">
        <v>77</v>
      </c>
      <c r="F38" s="9">
        <v>836</v>
      </c>
      <c r="G38" s="9"/>
      <c r="H38" s="14"/>
      <c r="I38" s="14"/>
      <c r="J38" s="20"/>
      <c r="K38" s="14">
        <v>80</v>
      </c>
      <c r="L38" s="14">
        <v>926</v>
      </c>
      <c r="M38" s="14"/>
      <c r="N38" s="14">
        <v>80</v>
      </c>
      <c r="O38" s="14">
        <v>926</v>
      </c>
      <c r="P38" s="14"/>
      <c r="Q38" s="14">
        <v>80</v>
      </c>
      <c r="R38" s="14">
        <v>926</v>
      </c>
      <c r="S38" s="14"/>
      <c r="T38" s="20">
        <f t="shared" si="8"/>
        <v>76</v>
      </c>
      <c r="U38" s="20">
        <f t="shared" si="9"/>
        <v>833.4</v>
      </c>
      <c r="V38" s="14"/>
    </row>
    <row r="39" spans="1:22" s="13" customFormat="1" ht="32.1" customHeight="1">
      <c r="A39" s="14">
        <v>3</v>
      </c>
      <c r="B39" s="16" t="s">
        <v>29</v>
      </c>
      <c r="C39" s="14">
        <v>80</v>
      </c>
      <c r="D39" s="14">
        <v>1040</v>
      </c>
      <c r="E39" s="30">
        <v>78</v>
      </c>
      <c r="F39" s="9">
        <v>987</v>
      </c>
      <c r="G39" s="9"/>
      <c r="H39" s="14"/>
      <c r="I39" s="14"/>
      <c r="J39" s="20"/>
      <c r="K39" s="14">
        <v>80</v>
      </c>
      <c r="L39" s="14">
        <v>1040</v>
      </c>
      <c r="M39" s="14"/>
      <c r="N39" s="14">
        <v>80</v>
      </c>
      <c r="O39" s="14">
        <v>1040</v>
      </c>
      <c r="P39" s="14"/>
      <c r="Q39" s="14">
        <v>80</v>
      </c>
      <c r="R39" s="14">
        <v>1040</v>
      </c>
      <c r="S39" s="14"/>
      <c r="T39" s="20">
        <f t="shared" si="8"/>
        <v>76</v>
      </c>
      <c r="U39" s="20">
        <f t="shared" si="9"/>
        <v>936</v>
      </c>
      <c r="V39" s="14"/>
    </row>
    <row r="40" spans="1:22" s="13" customFormat="1" ht="32.1" customHeight="1">
      <c r="A40" s="14">
        <v>4</v>
      </c>
      <c r="B40" s="16" t="s">
        <v>24</v>
      </c>
      <c r="C40" s="14">
        <v>80</v>
      </c>
      <c r="D40" s="14">
        <v>1019</v>
      </c>
      <c r="E40" s="30">
        <v>81</v>
      </c>
      <c r="F40" s="9">
        <v>1015</v>
      </c>
      <c r="G40" s="9"/>
      <c r="H40" s="14"/>
      <c r="I40" s="14"/>
      <c r="J40" s="20"/>
      <c r="K40" s="14">
        <v>80</v>
      </c>
      <c r="L40" s="14">
        <v>1019</v>
      </c>
      <c r="M40" s="14"/>
      <c r="N40" s="14">
        <v>80</v>
      </c>
      <c r="O40" s="14">
        <v>1019</v>
      </c>
      <c r="P40" s="14"/>
      <c r="Q40" s="14">
        <v>80</v>
      </c>
      <c r="R40" s="14">
        <v>1019</v>
      </c>
      <c r="S40" s="14"/>
      <c r="T40" s="20">
        <f t="shared" si="8"/>
        <v>76</v>
      </c>
      <c r="U40" s="20">
        <f t="shared" si="9"/>
        <v>917.1</v>
      </c>
      <c r="V40" s="14"/>
    </row>
    <row r="41" spans="1:22" s="13" customFormat="1" ht="32.1" customHeight="1">
      <c r="A41" s="14">
        <v>5</v>
      </c>
      <c r="B41" s="16" t="s">
        <v>26</v>
      </c>
      <c r="C41" s="14">
        <v>80</v>
      </c>
      <c r="D41" s="14">
        <v>834</v>
      </c>
      <c r="E41" s="30">
        <v>66</v>
      </c>
      <c r="F41" s="9">
        <v>761</v>
      </c>
      <c r="G41" s="9"/>
      <c r="H41" s="14"/>
      <c r="I41" s="14"/>
      <c r="J41" s="20"/>
      <c r="K41" s="14">
        <v>80</v>
      </c>
      <c r="L41" s="14">
        <v>834</v>
      </c>
      <c r="M41" s="14"/>
      <c r="N41" s="14">
        <v>80</v>
      </c>
      <c r="O41" s="14">
        <v>834</v>
      </c>
      <c r="P41" s="14"/>
      <c r="Q41" s="14">
        <v>80</v>
      </c>
      <c r="R41" s="14">
        <v>834</v>
      </c>
      <c r="S41" s="14"/>
      <c r="T41" s="20">
        <f t="shared" si="8"/>
        <v>76</v>
      </c>
      <c r="U41" s="20">
        <f t="shared" si="9"/>
        <v>750.6</v>
      </c>
      <c r="V41" s="14"/>
    </row>
    <row r="42" spans="1:22" s="13" customFormat="1" ht="32.1" customHeight="1">
      <c r="A42" s="14">
        <v>6</v>
      </c>
      <c r="B42" s="16" t="s">
        <v>30</v>
      </c>
      <c r="C42" s="14">
        <v>78</v>
      </c>
      <c r="D42" s="14">
        <v>668</v>
      </c>
      <c r="E42" s="30">
        <v>73</v>
      </c>
      <c r="F42" s="9">
        <v>665</v>
      </c>
      <c r="G42" s="9"/>
      <c r="H42" s="14"/>
      <c r="I42" s="14"/>
      <c r="J42" s="20"/>
      <c r="K42" s="14">
        <v>78</v>
      </c>
      <c r="L42" s="14">
        <v>668</v>
      </c>
      <c r="M42" s="14"/>
      <c r="N42" s="14">
        <v>78</v>
      </c>
      <c r="O42" s="14">
        <v>668</v>
      </c>
      <c r="P42" s="14"/>
      <c r="Q42" s="14">
        <v>78</v>
      </c>
      <c r="R42" s="14">
        <v>668</v>
      </c>
      <c r="S42" s="14"/>
      <c r="T42" s="20">
        <f t="shared" si="8"/>
        <v>74.099999999999994</v>
      </c>
      <c r="U42" s="20">
        <f t="shared" si="9"/>
        <v>601.20000000000005</v>
      </c>
      <c r="V42" s="14"/>
    </row>
    <row r="43" spans="1:22" s="13" customFormat="1" ht="32.1" customHeight="1">
      <c r="A43" s="22">
        <v>7</v>
      </c>
      <c r="B43" s="17" t="s">
        <v>37</v>
      </c>
      <c r="C43" s="14">
        <v>41</v>
      </c>
      <c r="D43" s="14">
        <v>205</v>
      </c>
      <c r="E43" s="30">
        <v>31</v>
      </c>
      <c r="F43" s="9">
        <v>204</v>
      </c>
      <c r="G43" s="9"/>
      <c r="H43" s="14"/>
      <c r="I43" s="14"/>
      <c r="J43" s="20"/>
      <c r="K43" s="14">
        <f>41+15</f>
        <v>56</v>
      </c>
      <c r="L43" s="14">
        <v>205</v>
      </c>
      <c r="M43" s="14"/>
      <c r="N43" s="14">
        <f>41+15</f>
        <v>56</v>
      </c>
      <c r="O43" s="14">
        <v>205</v>
      </c>
      <c r="P43" s="14"/>
      <c r="Q43" s="14">
        <f>41+15</f>
        <v>56</v>
      </c>
      <c r="R43" s="14">
        <v>205</v>
      </c>
      <c r="S43" s="14"/>
      <c r="T43" s="20">
        <f t="shared" si="8"/>
        <v>38.950000000000003</v>
      </c>
      <c r="U43" s="20">
        <f t="shared" si="9"/>
        <v>184.5</v>
      </c>
      <c r="V43" s="14"/>
    </row>
    <row r="44" spans="1:22" s="13" customFormat="1" ht="32.1" customHeight="1">
      <c r="A44" s="14">
        <v>8</v>
      </c>
      <c r="B44" s="16" t="s">
        <v>31</v>
      </c>
      <c r="C44" s="14">
        <v>81</v>
      </c>
      <c r="D44" s="14">
        <v>1318</v>
      </c>
      <c r="E44" s="30">
        <v>78</v>
      </c>
      <c r="F44" s="9">
        <v>1302</v>
      </c>
      <c r="G44" s="9"/>
      <c r="H44" s="14"/>
      <c r="I44" s="14"/>
      <c r="J44" s="20"/>
      <c r="K44" s="14">
        <v>81</v>
      </c>
      <c r="L44" s="14">
        <v>1318</v>
      </c>
      <c r="M44" s="14"/>
      <c r="N44" s="14">
        <v>81</v>
      </c>
      <c r="O44" s="14">
        <v>1318</v>
      </c>
      <c r="P44" s="14"/>
      <c r="Q44" s="14">
        <v>81</v>
      </c>
      <c r="R44" s="14">
        <v>1318</v>
      </c>
      <c r="S44" s="14"/>
      <c r="T44" s="20">
        <f t="shared" si="8"/>
        <v>76.95</v>
      </c>
      <c r="U44" s="20">
        <f t="shared" si="9"/>
        <v>1186.2</v>
      </c>
      <c r="V44" s="14"/>
    </row>
    <row r="45" spans="1:22" s="13" customFormat="1" ht="32.1" customHeight="1">
      <c r="A45" s="18">
        <v>9</v>
      </c>
      <c r="B45" s="19" t="s">
        <v>32</v>
      </c>
      <c r="C45" s="14">
        <v>81</v>
      </c>
      <c r="D45" s="14">
        <v>1015</v>
      </c>
      <c r="E45" s="30">
        <v>73</v>
      </c>
      <c r="F45" s="9">
        <v>946</v>
      </c>
      <c r="G45" s="9"/>
      <c r="H45" s="14"/>
      <c r="I45" s="14"/>
      <c r="J45" s="20"/>
      <c r="K45" s="14">
        <v>81</v>
      </c>
      <c r="L45" s="14">
        <v>1015</v>
      </c>
      <c r="M45" s="14"/>
      <c r="N45" s="14">
        <v>81</v>
      </c>
      <c r="O45" s="14">
        <v>1015</v>
      </c>
      <c r="P45" s="14"/>
      <c r="Q45" s="14">
        <v>81</v>
      </c>
      <c r="R45" s="14">
        <v>1015</v>
      </c>
      <c r="S45" s="14"/>
      <c r="T45" s="20">
        <f t="shared" si="8"/>
        <v>76.95</v>
      </c>
      <c r="U45" s="20">
        <f t="shared" si="9"/>
        <v>913.5</v>
      </c>
      <c r="V45" s="14"/>
    </row>
    <row r="46" spans="1:22" s="13" customFormat="1" ht="32.1" customHeight="1">
      <c r="A46" s="14">
        <v>10</v>
      </c>
      <c r="B46" s="15" t="s">
        <v>33</v>
      </c>
      <c r="C46" s="14">
        <v>78</v>
      </c>
      <c r="D46" s="14">
        <v>775</v>
      </c>
      <c r="E46" s="30">
        <v>76</v>
      </c>
      <c r="F46" s="9">
        <v>710</v>
      </c>
      <c r="G46" s="9"/>
      <c r="H46" s="14"/>
      <c r="I46" s="14"/>
      <c r="J46" s="20"/>
      <c r="K46" s="14">
        <v>78</v>
      </c>
      <c r="L46" s="14">
        <v>775</v>
      </c>
      <c r="M46" s="14"/>
      <c r="N46" s="14">
        <v>78</v>
      </c>
      <c r="O46" s="14">
        <v>775</v>
      </c>
      <c r="P46" s="14"/>
      <c r="Q46" s="14">
        <v>78</v>
      </c>
      <c r="R46" s="14">
        <v>775</v>
      </c>
      <c r="S46" s="14"/>
      <c r="T46" s="20">
        <f t="shared" si="8"/>
        <v>74.099999999999994</v>
      </c>
      <c r="U46" s="20">
        <f t="shared" si="9"/>
        <v>697.5</v>
      </c>
      <c r="V46" s="14"/>
    </row>
    <row r="47" spans="1:22" ht="24.75" customHeight="1">
      <c r="A47" s="58" t="s">
        <v>38</v>
      </c>
      <c r="B47" s="59"/>
      <c r="C47" s="36">
        <v>7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</sheetData>
  <mergeCells count="15">
    <mergeCell ref="A2:V2"/>
    <mergeCell ref="A1:V1"/>
    <mergeCell ref="C5:D5"/>
    <mergeCell ref="E5:F5"/>
    <mergeCell ref="A47:B47"/>
    <mergeCell ref="A5:A6"/>
    <mergeCell ref="B5:B6"/>
    <mergeCell ref="V5:V6"/>
    <mergeCell ref="H5:H6"/>
    <mergeCell ref="I5:I6"/>
    <mergeCell ref="J5:L5"/>
    <mergeCell ref="M5:O5"/>
    <mergeCell ref="P5:R5"/>
    <mergeCell ref="S5:U5"/>
    <mergeCell ref="G5:G6"/>
  </mergeCells>
  <conditionalFormatting sqref="C33:C35">
    <cfRule type="cellIs" dxfId="3" priority="5" stopIfTrue="1" operator="equal">
      <formula>0</formula>
    </cfRule>
  </conditionalFormatting>
  <conditionalFormatting sqref="K33:K35">
    <cfRule type="cellIs" dxfId="2" priority="3" stopIfTrue="1" operator="equal">
      <formula>0</formula>
    </cfRule>
  </conditionalFormatting>
  <conditionalFormatting sqref="N33:N35">
    <cfRule type="cellIs" dxfId="1" priority="2" stopIfTrue="1" operator="equal">
      <formula>0</formula>
    </cfRule>
  </conditionalFormatting>
  <conditionalFormatting sqref="Q33:Q35">
    <cfRule type="cellIs" dxfId="0" priority="1" stopIfTrue="1" operator="equal">
      <formula>0</formula>
    </cfRule>
  </conditionalFormatting>
  <printOptions horizontalCentered="1"/>
  <pageMargins left="0.5" right="0.5" top="0.25" bottom="0.25" header="0" footer="0"/>
  <pageSetup paperSize="9" scale="72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Phu luc bien che 2023-2026</vt:lpstr>
      <vt:lpstr>PL 2E</vt:lpstr>
      <vt:lpstr>'Phu luc bien che 2023-2026'!Print_Titles</vt:lpstr>
      <vt:lpstr>'PL 2E'!Print_Titles</vt:lpstr>
    </vt:vector>
  </TitlesOfParts>
  <Company>&lt;egyptian hak&gt;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DELL</cp:lastModifiedBy>
  <cp:lastPrinted>2023-08-27T07:47:33Z</cp:lastPrinted>
  <dcterms:created xsi:type="dcterms:W3CDTF">2013-05-30T01:36:26Z</dcterms:created>
  <dcterms:modified xsi:type="dcterms:W3CDTF">2023-08-27T12:04:52Z</dcterms:modified>
</cp:coreProperties>
</file>