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96" yWindow="36" windowWidth="16608" windowHeight="10416" tabRatio="865" activeTab="1"/>
  </bookViews>
  <sheets>
    <sheet name="Phụ lục 01" sheetId="1" r:id="rId1"/>
    <sheet name="Phụ lục 02" sheetId="7" r:id="rId2"/>
    <sheet name="Sheet1" sheetId="8" state="hidden" r:id="rId3"/>
    <sheet name="Phụ lục 03" sheetId="9" r:id="rId4"/>
    <sheet name="Phụ lục 04" sheetId="10" r:id="rId5"/>
  </sheet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B1" hidden="1">{"'Sheet1'!$L$16"}</definedName>
    <definedName name="_______NSO2" hidden="1">{"'Sheet1'!$L$16"}</definedName>
    <definedName name="_______P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_Pl2" hidden="1">{"'Sheet1'!$L$16"}</definedName>
    <definedName name="_____Q3"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t3" hidden="1">{"'Sheet1'!$L$16"}</definedName>
    <definedName name="____TT31" hidden="1">{"'Sheet1'!$L$16"}</definedName>
    <definedName name="____Tru21" hidden="1">{"'Sheet1'!$L$16"}</definedName>
    <definedName name="____vl2"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hidden="1">{"'Sheet1'!$L$16"}</definedName>
    <definedName name="___TT31" hidden="1">{"'Sheet1'!$L$16"}</definedName>
    <definedName name="___Tru21" hidden="1">{"'Sheet1'!$L$16"}</definedName>
    <definedName name="___vl2"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hidden="1">{"'Sheet1'!$L$16"}</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L1242">#REF!</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hidden="1">{"'Sheet1'!$L$16"}</definedName>
    <definedName name="__TT31" hidden="1">{"'Sheet1'!$L$16"}</definedName>
    <definedName name="__TH1">#REF!</definedName>
    <definedName name="__TH2">#REF!</definedName>
    <definedName name="__TH3">#REF!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hidden="1">{"'Sheet1'!$L$16"}</definedName>
    <definedName name="_Coc39" hidden="1">{"'Sheet1'!$L$16"}</definedName>
    <definedName name="_CON1">#REF!</definedName>
    <definedName name="_CON2">#REF!</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hidden="1">{"'Sheet1'!$L$16"}</definedName>
    <definedName name="_Fill" hidden="1">#REF!</definedName>
    <definedName name="_xlnm._FilterDatabase" hidden="1">#REF!</definedName>
    <definedName name="_Goi8" hidden="1">{"'Sheet1'!$L$16"}</definedName>
    <definedName name="_gon4">#REF!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146" hidden="1">{"'Sheet1'!$L$16"}</definedName>
    <definedName name="_Key1" hidden="1">#REF!</definedName>
    <definedName name="_Key2" hidden="1">#REF!</definedName>
    <definedName name="_km190">#REF!</definedName>
    <definedName name="_km191">#REF!</definedName>
    <definedName name="_km192">#REF!</definedName>
    <definedName name="_KH08" hidden="1">{#N/A,#N/A,FALSE,"Chi tiÆt"}</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nam1" hidden="1">{"'Sheet1'!$L$16"}</definedName>
    <definedName name="_nam2" hidden="1">{#N/A,#N/A,FALSE,"Chi tiÆt"}</definedName>
    <definedName name="_nam3" hidden="1">{"'Sheet1'!$L$16"}</definedName>
    <definedName name="_NET2">#REF!</definedName>
    <definedName name="_NSO2" hidden="1">{"'Sheet1'!$L$16"}</definedName>
    <definedName name="_nh2" hidden="1">{#N/A,#N/A,FALSE,"Chi tiÆt"}</definedName>
    <definedName name="_Order1" hidden="1">255</definedName>
    <definedName name="_Order2" hidden="1">255</definedName>
    <definedName name="_PA3" hidden="1">{"'Sheet1'!$L$16"}</definedName>
    <definedName name="_PL1242">#REF!</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Q3" hidden="1">{"'Sheet1'!$L$16"}</definedName>
    <definedName name="_QL10">#REF!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hidden="1">{"'Sheet1'!$L$16"}</definedName>
    <definedName name="_TT31" hidden="1">{"'Sheet1'!$L$16"}</definedName>
    <definedName name="_TH1">#REF!</definedName>
    <definedName name="_TH2">#REF!</definedName>
    <definedName name="_TH3">#REF!</definedName>
    <definedName name="_Tru21" hidden="1">{"'Sheet1'!$L$16"}</definedName>
    <definedName name="_vc1">#REF!</definedName>
    <definedName name="_vc2">#REF!</definedName>
    <definedName name="_vc3">#REF!</definedName>
    <definedName name="_vl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hidden="1">{"'Sheet1'!$L$16"}</definedName>
    <definedName name="ATGT" hidden="1">{"'Sheet1'!$L$16"}</definedName>
    <definedName name="B.nuamat">7.25</definedName>
    <definedName name="b_240">#REF!</definedName>
    <definedName name="b_280">#REF!</definedName>
    <definedName name="b_320">#REF!</definedName>
    <definedName name="BaiChay">#REF!</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hidden="1">{#N/A,#N/A,FALSE,"Chi tiÆt"}</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auQL1GD2">#REF!</definedName>
    <definedName name="CauQL1GD3">#REF!</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ettinh" hidden="1">{"'Sheet1'!$L$16"}</definedName>
    <definedName name="chilk"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dd" hidden="1">{"'Sheet1'!$L$16"}</definedName>
    <definedName name="dddem">0.1</definedName>
    <definedName name="DDK">#REF!</definedName>
    <definedName name="dđ" hidden="1">{"'Sheet1'!$L$16"}</definedName>
    <definedName name="den_bu">#REF!</definedName>
    <definedName name="den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hidden="1">{"'Sheet1'!$L$16"}</definedName>
    <definedName name="DFSDF" hidden="1">{"'Sheet1'!$L$16"}</definedName>
    <definedName name="dfvssd" hidden="1">#REF!</definedName>
    <definedName name="dgbdII">#REF!</definedName>
    <definedName name="DGCTI592">#REF!</definedName>
    <definedName name="dgctp2" hidden="1">{"'Sheet1'!$L$16"}</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hidden="1">{"'Sheet1'!$L$16"}</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ongvt" hidden="1">{"'Sheet1'!$L$16"}</definedName>
    <definedName name="DutoanDongmo">#REF!</definedName>
    <definedName name="dvgfsgdsdg" hidden="1">#REF!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#REF!</definedName>
    <definedName name="faasdf" hidden="1">#REF!</definedName>
    <definedName name="FACTOR">#REF!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_ME">#REF!</definedName>
    <definedName name="gach">#REF!</definedName>
    <definedName name="geo">#REF!</definedName>
    <definedName name="gf" hidden="1">{"'Sheet1'!$L$16"}</definedName>
    <definedName name="gfdgfd" hidden="1">{"'Sheet1'!$L$16"}</definedName>
    <definedName name="gff" hidden="1">{"'Sheet1'!$L$16"}</definedName>
    <definedName name="gg">#REF!</definedName>
    <definedName name="gh" hidden="1">{"'Sheet1'!$L$16"}</definedName>
    <definedName name="Ghi_chó">#REF!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tb">#REF!</definedName>
    <definedName name="gtbtt">#REF!</definedName>
    <definedName name="GTNT1">#REF!</definedName>
    <definedName name="GTNT2">#REF!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hidden="1">{"'Sheet1'!$L$16"}</definedName>
    <definedName name="hoc">55000</definedName>
    <definedName name="HOME_MANP">#REF!</definedName>
    <definedName name="HOMEOFFICE_COST">#REF!</definedName>
    <definedName name="Hong"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VL">#REF!</definedName>
    <definedName name="HTHH">#REF!</definedName>
    <definedName name="htrhrt" hidden="1">{"'Sheet1'!$L$16"}</definedName>
    <definedName name="hu" hidden="1">{"'Sheet1'!$L$16"}</definedName>
    <definedName name="HUU"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iem">#REF!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hidden="1">{"Offgrid",#N/A,FALSE,"OFFGRID";"Region",#N/A,FALSE,"REGION";"Offgrid -2",#N/A,FALSE,"OFFGRID";"WTP",#N/A,FALSE,"WTP";"WTP -2",#N/A,FALSE,"WTP";"Project",#N/A,FALSE,"PROJECT";"Summary -2",#N/A,FALSE,"SUMMARY"}</definedName>
    <definedName name="kjy" hidden="1">{"'Sheet1'!$L$16"}</definedName>
    <definedName name="kl_ME">#REF!</definedName>
    <definedName name="KLduonggiaods" hidden="1">{"'Sheet1'!$L$16"}</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KH_Chang">#REF!</definedName>
    <definedName name="khac">2</definedName>
    <definedName name="khla09" hidden="1">{"'Sheet1'!$L$16"}</definedName>
    <definedName name="KHOI_LUONG_DAT_DAO_DAP">#REF!</definedName>
    <definedName name="khongtruotgia" hidden="1">{"'Sheet1'!$L$16"}</definedName>
    <definedName name="khvh09" hidden="1">{"'Sheet1'!$L$16"}</definedName>
    <definedName name="khvx09" hidden="1">{#N/A,#N/A,FALSE,"Chi tiÆt"}</definedName>
    <definedName name="KHYt09" hidden="1">{"'Sheet1'!$L$16"}</definedName>
    <definedName name="l" hidden="1">{"'Sheet1'!$L$16"}</definedName>
    <definedName name="L_mong">#REF!</definedName>
    <definedName name="l2pa1" hidden="1">{"'Sheet1'!$L$16"}</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hidden="1">{"'Sheet1'!$L$16"}</definedName>
    <definedName name="luc"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hidden="1">{"'Sheet1'!$L$16"}</definedName>
    <definedName name="MAJ_CON_EQP">#REF!</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hidden="1">{"'Sheet1'!$L$16"}</definedName>
    <definedName name="MN">#REF!</definedName>
    <definedName name="mo" hidden="1">{"'Sheet1'!$L$16"}</definedName>
    <definedName name="moi" hidden="1">{"'Sheet1'!$L$16"}</definedName>
    <definedName name="mongbang">#REF!</definedName>
    <definedName name="mongdon">#REF!</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hidden="1">{"'Sheet1'!$L$16"}</definedName>
    <definedName name="No">#REF!</definedName>
    <definedName name="nx">#REF!</definedName>
    <definedName name="ngu" hidden="1">{"'Sheet1'!$L$16"}</definedName>
    <definedName name="NH">#REF!</definedName>
    <definedName name="NHANH2_CG4" hidden="1">{"'Sheet1'!$L$16"}</definedName>
    <definedName name="nhn">#REF!</definedName>
    <definedName name="NHot">#REF!</definedName>
    <definedName name="nhu">#REF!</definedName>
    <definedName name="nhua">#REF!</definedName>
    <definedName name="nhuad">#REF!</definedName>
    <definedName name="o" hidden="1">{"'Sheet1'!$L$16"}</definedName>
    <definedName name="ophom">#REF!</definedName>
    <definedName name="OrderTable" hidden="1">#REF!</definedName>
    <definedName name="osc">#REF!</definedName>
    <definedName name="PA">#REF!</definedName>
    <definedName name="PAIII_" hidden="1">{"'Sheet1'!$L$16"}</definedName>
    <definedName name="panen">#REF!</definedName>
    <definedName name="PLKL">#REF!</definedName>
    <definedName name="PMS" hidden="1">{"'Sheet1'!$L$16"}</definedName>
    <definedName name="PRICE">#REF!</definedName>
    <definedName name="PRICE1">#REF!</definedName>
    <definedName name="_xlnm.Print_Area">#REF!</definedName>
    <definedName name="PRINT_AREA_MI">#REF!</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hidden="1">{"'Sheet1'!$L$16"}</definedName>
    <definedName name="QL18CLBC">#REF!</definedName>
    <definedName name="QL18conlai">#REF!</definedName>
    <definedName name="QQ" hidden="1">{"'Sheet1'!$L$16"}</definedName>
    <definedName name="qtdm">#REF!</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hidden="1">{"'Sheet1'!$L$16"}</definedName>
    <definedName name="sand">#REF!</definedName>
    <definedName name="sas" hidden="1">{"'Sheet1'!$L$16"}</definedName>
    <definedName name="SCH">#REF!</definedName>
    <definedName name="sd1p">#REF!</definedName>
    <definedName name="sd3p">#REF!</definedName>
    <definedName name="sdbv" hidden="1">{"'Sheet1'!$L$16"}</definedName>
    <definedName name="sdfsdfs" hidden="1">#REF!</definedName>
    <definedName name="SDMONG">#REF!</definedName>
    <definedName name="sencount" hidden="1">2</definedName>
    <definedName name="sfasf" hidden="1">#REF!</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thep">#REF!</definedName>
    <definedName name="tongthetich">#REF!</definedName>
    <definedName name="TPCP" hidden="1">{"'Sheet1'!$L$16"}</definedName>
    <definedName name="TPLRP">#REF!</definedName>
    <definedName name="TT_1P">#REF!</definedName>
    <definedName name="TT_3p">#REF!</definedName>
    <definedName name="TTDD1P">#REF!</definedName>
    <definedName name="TTDKKH">#REF!</definedName>
    <definedName name="ttttt" hidden="1">{"'Sheet1'!$L$16"}</definedName>
    <definedName name="TTTTTTTTT" hidden="1">{"'Sheet1'!$L$16"}</definedName>
    <definedName name="ttttttttttt" hidden="1">{"'Sheet1'!$L$16"}</definedName>
    <definedName name="tttttttttttt" hidden="1">{"'Sheet1'!$L$16"}</definedName>
    <definedName name="tthi">#REF!</definedName>
    <definedName name="ttronmk">#REF!</definedName>
    <definedName name="tuyen" hidden="1">{"'Sheet1'!$L$16"}</definedName>
    <definedName name="tuyennhanh"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ha" hidden="1">{"'Sheet1'!$L$16"}</definedName>
    <definedName name="thang">#REF!</definedName>
    <definedName name="thang10" hidden="1">{"'Sheet1'!$L$16"}</definedName>
    <definedName name="thanh" hidden="1">{"'Sheet1'!$L$16"}</definedName>
    <definedName name="thanhtien">#REF!</definedName>
    <definedName name="THchon">#REF!</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hidden="1">{"'Sheet1'!$L$16"}</definedName>
    <definedName name="thkl2"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hidden="1">{#N/A,#N/A,FALSE,"Chi tiÆt"}</definedName>
    <definedName name="trt">#REF!</definedName>
    <definedName name="u" hidden="1">{"'Sheet1'!$L$16"}</definedName>
    <definedName name="upnoc">#REF!</definedName>
    <definedName name="uu">#REF!</definedName>
    <definedName name="ư" hidden="1">{"'Sheet1'!$L$16"}</definedName>
    <definedName name="ươpkhgbvcxz"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#REF!</definedName>
    <definedName name="vgt">#REF!</definedName>
    <definedName name="VH" hidden="1">{"'Sheet1'!$L$16"}</definedName>
    <definedName name="Viet" hidden="1">{"'Sheet1'!$L$16"}</definedName>
    <definedName name="vkcauthang">#REF!</definedName>
    <definedName name="vksan">#REF!</definedName>
    <definedName name="vl">#REF!</definedName>
    <definedName name="vl3p">#REF!</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45621"/>
</workbook>
</file>

<file path=xl/calcChain.xml><?xml version="1.0" encoding="utf-8"?>
<calcChain xmlns="http://schemas.openxmlformats.org/spreadsheetml/2006/main">
  <c r="F48" i="7" l="1"/>
  <c r="G48" i="7"/>
  <c r="H48" i="7"/>
  <c r="J48" i="7"/>
  <c r="K48" i="7"/>
  <c r="L48" i="7"/>
  <c r="P16" i="9" l="1"/>
  <c r="P7" i="9" s="1"/>
  <c r="O51" i="9" l="1"/>
  <c r="H52" i="9"/>
  <c r="H51" i="9" s="1"/>
  <c r="I52" i="9"/>
  <c r="I51" i="9" s="1"/>
  <c r="J52" i="9"/>
  <c r="J51" i="9" s="1"/>
  <c r="K52" i="9"/>
  <c r="K51" i="9" s="1"/>
  <c r="L52" i="9"/>
  <c r="L51" i="9" s="1"/>
  <c r="M52" i="9"/>
  <c r="M51" i="9" s="1"/>
  <c r="N52" i="9"/>
  <c r="N51" i="9" s="1"/>
  <c r="G52" i="9"/>
  <c r="G51" i="9" s="1"/>
  <c r="H46" i="9"/>
  <c r="I46" i="9"/>
  <c r="J46" i="9"/>
  <c r="K46" i="9"/>
  <c r="L46" i="9"/>
  <c r="M46" i="9"/>
  <c r="N46" i="9"/>
  <c r="G46" i="9"/>
  <c r="O41" i="9"/>
  <c r="H42" i="9"/>
  <c r="H41" i="9" s="1"/>
  <c r="I42" i="9"/>
  <c r="I41" i="9" s="1"/>
  <c r="J42" i="9"/>
  <c r="J41" i="9" s="1"/>
  <c r="K42" i="9"/>
  <c r="K41" i="9" s="1"/>
  <c r="L42" i="9"/>
  <c r="L41" i="9" s="1"/>
  <c r="M42" i="9"/>
  <c r="M41" i="9" s="1"/>
  <c r="N42" i="9"/>
  <c r="N41" i="9" s="1"/>
  <c r="G42" i="9"/>
  <c r="G41" i="9" s="1"/>
  <c r="O16" i="9"/>
  <c r="H17" i="9"/>
  <c r="H16" i="9" s="1"/>
  <c r="I17" i="9"/>
  <c r="I16" i="9" s="1"/>
  <c r="J17" i="9"/>
  <c r="J16" i="9" s="1"/>
  <c r="K17" i="9"/>
  <c r="K16" i="9" s="1"/>
  <c r="L17" i="9"/>
  <c r="L16" i="9" s="1"/>
  <c r="M17" i="9"/>
  <c r="M16" i="9" s="1"/>
  <c r="N17" i="9"/>
  <c r="N16" i="9" s="1"/>
  <c r="G17" i="9"/>
  <c r="G16" i="9" s="1"/>
  <c r="O7" i="9"/>
  <c r="H8" i="9"/>
  <c r="I8" i="9"/>
  <c r="J8" i="9"/>
  <c r="K8" i="9"/>
  <c r="L8" i="9"/>
  <c r="M8" i="9"/>
  <c r="N8" i="9"/>
  <c r="G8" i="9"/>
  <c r="C7" i="10" l="1"/>
  <c r="K7" i="9" l="1"/>
  <c r="G7" i="9"/>
  <c r="I7" i="9"/>
  <c r="M7" i="9"/>
  <c r="H7" i="9"/>
  <c r="J7" i="9"/>
  <c r="L7" i="9"/>
  <c r="N7" i="9"/>
  <c r="K17" i="7" l="1"/>
  <c r="I57" i="7" l="1"/>
  <c r="I53" i="7"/>
  <c r="E53" i="7" s="1"/>
  <c r="I52" i="7"/>
  <c r="I49" i="7"/>
  <c r="I48" i="7" s="1"/>
  <c r="I42" i="7"/>
  <c r="I43" i="7"/>
  <c r="I44" i="7"/>
  <c r="I45" i="7"/>
  <c r="I46" i="7"/>
  <c r="I41" i="7"/>
  <c r="I33" i="7"/>
  <c r="I35" i="7"/>
  <c r="I32" i="7"/>
  <c r="I29" i="7"/>
  <c r="I22" i="7"/>
  <c r="I19" i="7"/>
  <c r="I20" i="7"/>
  <c r="I18" i="7"/>
  <c r="I13" i="7"/>
  <c r="F28" i="7" l="1"/>
  <c r="G28" i="7"/>
  <c r="I28" i="7"/>
  <c r="K28" i="7"/>
  <c r="L28" i="7"/>
  <c r="H30" i="7"/>
  <c r="E30" i="7" s="1"/>
  <c r="H26" i="7"/>
  <c r="I26" i="7"/>
  <c r="I25" i="7"/>
  <c r="H25" i="7"/>
  <c r="H14" i="7"/>
  <c r="E13" i="7"/>
  <c r="I55" i="7"/>
  <c r="H55" i="7"/>
  <c r="F36" i="7"/>
  <c r="G36" i="7"/>
  <c r="J36" i="7"/>
  <c r="K36" i="7"/>
  <c r="L36" i="7"/>
  <c r="I38" i="7"/>
  <c r="I36" i="7" s="1"/>
  <c r="H38" i="7"/>
  <c r="H37" i="7"/>
  <c r="E37" i="7" s="1"/>
  <c r="F24" i="7"/>
  <c r="F23" i="7" s="1"/>
  <c r="G24" i="7"/>
  <c r="G23" i="7" s="1"/>
  <c r="J24" i="7"/>
  <c r="J23" i="7" s="1"/>
  <c r="L24" i="7"/>
  <c r="L23" i="7" s="1"/>
  <c r="I24" i="7" l="1"/>
  <c r="I23" i="7" s="1"/>
  <c r="E38" i="7"/>
  <c r="E36" i="7" s="1"/>
  <c r="H28" i="7"/>
  <c r="E25" i="7"/>
  <c r="H24" i="7"/>
  <c r="H23" i="7" s="1"/>
  <c r="E14" i="7"/>
  <c r="H36" i="7"/>
  <c r="G9" i="7"/>
  <c r="I9" i="7"/>
  <c r="J9" i="7"/>
  <c r="K9" i="7"/>
  <c r="L9" i="7"/>
  <c r="F12" i="7" l="1"/>
  <c r="F11" i="7"/>
  <c r="F10" i="7"/>
  <c r="F51" i="7"/>
  <c r="H51" i="7"/>
  <c r="I51" i="7"/>
  <c r="J51" i="7"/>
  <c r="L51" i="7"/>
  <c r="G51" i="7"/>
  <c r="K51" i="7"/>
  <c r="E52" i="7"/>
  <c r="F56" i="7"/>
  <c r="G56" i="7"/>
  <c r="H56" i="7"/>
  <c r="I56" i="7"/>
  <c r="J56" i="7"/>
  <c r="K56" i="7"/>
  <c r="L56" i="7"/>
  <c r="F54" i="7"/>
  <c r="G54" i="7"/>
  <c r="H54" i="7"/>
  <c r="I54" i="7"/>
  <c r="J54" i="7"/>
  <c r="K54" i="7"/>
  <c r="L54" i="7"/>
  <c r="F47" i="7"/>
  <c r="G47" i="7"/>
  <c r="H47" i="7"/>
  <c r="I47" i="7"/>
  <c r="J47" i="7"/>
  <c r="K47" i="7"/>
  <c r="L47" i="7"/>
  <c r="K50" i="7" l="1"/>
  <c r="L50" i="7"/>
  <c r="J50" i="7"/>
  <c r="H50" i="7"/>
  <c r="F50" i="7"/>
  <c r="F9" i="7"/>
  <c r="H12" i="7"/>
  <c r="E12" i="7" s="1"/>
  <c r="G50" i="7"/>
  <c r="I50" i="7"/>
  <c r="H11" i="7"/>
  <c r="E11" i="7" s="1"/>
  <c r="H10" i="7"/>
  <c r="E51" i="7"/>
  <c r="E26" i="7"/>
  <c r="E24" i="7" s="1"/>
  <c r="F21" i="7"/>
  <c r="G21" i="7"/>
  <c r="H21" i="7"/>
  <c r="I21" i="7"/>
  <c r="J21" i="7"/>
  <c r="K21" i="7"/>
  <c r="L21" i="7"/>
  <c r="E22" i="7"/>
  <c r="E21" i="7" s="1"/>
  <c r="F17" i="7"/>
  <c r="F16" i="7" s="1"/>
  <c r="G17" i="7"/>
  <c r="G16" i="7" s="1"/>
  <c r="H17" i="7"/>
  <c r="H16" i="7" s="1"/>
  <c r="I17" i="7"/>
  <c r="I16" i="7" s="1"/>
  <c r="J17" i="7"/>
  <c r="J16" i="7" s="1"/>
  <c r="K16" i="7"/>
  <c r="L17" i="7"/>
  <c r="L16" i="7" s="1"/>
  <c r="L8" i="7" s="1"/>
  <c r="E19" i="7"/>
  <c r="E20" i="7"/>
  <c r="E18" i="7"/>
  <c r="F34" i="7"/>
  <c r="G34" i="7"/>
  <c r="I34" i="7" s="1"/>
  <c r="H34" i="7"/>
  <c r="J34" i="7"/>
  <c r="K34" i="7"/>
  <c r="L34" i="7"/>
  <c r="E35" i="7"/>
  <c r="E34" i="7" s="1"/>
  <c r="F31" i="7"/>
  <c r="G31" i="7"/>
  <c r="H31" i="7"/>
  <c r="I31" i="7"/>
  <c r="J31" i="7"/>
  <c r="J27" i="7" s="1"/>
  <c r="K31" i="7"/>
  <c r="K27" i="7" s="1"/>
  <c r="L31" i="7"/>
  <c r="L27" i="7" s="1"/>
  <c r="E33" i="7"/>
  <c r="E32" i="7"/>
  <c r="E29" i="7"/>
  <c r="E28" i="7" s="1"/>
  <c r="E27" i="7" s="1"/>
  <c r="F40" i="7"/>
  <c r="G40" i="7"/>
  <c r="H40" i="7"/>
  <c r="I40" i="7"/>
  <c r="E42" i="7"/>
  <c r="E43" i="7"/>
  <c r="E44" i="7"/>
  <c r="E45" i="7"/>
  <c r="E46" i="7"/>
  <c r="E41" i="7"/>
  <c r="E49" i="7"/>
  <c r="E55" i="7"/>
  <c r="E54" i="7" s="1"/>
  <c r="E47" i="7" l="1"/>
  <c r="E48" i="7"/>
  <c r="K8" i="7"/>
  <c r="H27" i="7"/>
  <c r="F27" i="7"/>
  <c r="I27" i="7"/>
  <c r="G27" i="7"/>
  <c r="G8" i="7" s="1"/>
  <c r="J8" i="7"/>
  <c r="F8" i="7"/>
  <c r="I8" i="7"/>
  <c r="H9" i="7"/>
  <c r="E10" i="7"/>
  <c r="E9" i="7" s="1"/>
  <c r="E23" i="7"/>
  <c r="E17" i="7"/>
  <c r="E16" i="7" s="1"/>
  <c r="E40" i="7"/>
  <c r="E31" i="7"/>
  <c r="E57" i="7"/>
  <c r="E56" i="7" s="1"/>
  <c r="E50" i="7" s="1"/>
  <c r="H8" i="7" l="1"/>
  <c r="E8" i="7"/>
  <c r="G10" i="1"/>
  <c r="D10" i="1"/>
  <c r="C10" i="1" l="1"/>
  <c r="L9" i="1"/>
  <c r="E11" i="8" l="1"/>
  <c r="F11" i="8"/>
  <c r="G11" i="8"/>
  <c r="H11" i="8"/>
  <c r="E15" i="8"/>
  <c r="F15" i="8"/>
  <c r="G15" i="8"/>
  <c r="H15" i="8"/>
  <c r="E18" i="8"/>
  <c r="F18" i="8"/>
  <c r="G18" i="8"/>
  <c r="H18" i="8"/>
  <c r="E9" i="8"/>
  <c r="E6" i="8" s="1"/>
  <c r="F9" i="8"/>
  <c r="F6" i="8" s="1"/>
  <c r="G9" i="8"/>
  <c r="G6" i="8" s="1"/>
  <c r="H9" i="8"/>
  <c r="C10" i="8"/>
  <c r="C12" i="8"/>
  <c r="C13" i="8"/>
  <c r="C14" i="8"/>
  <c r="C16" i="8"/>
  <c r="C17" i="8"/>
  <c r="C19" i="8"/>
  <c r="C20" i="8"/>
  <c r="C7" i="8"/>
  <c r="H6" i="8" l="1"/>
  <c r="I8" i="8"/>
  <c r="C8" i="8" s="1"/>
  <c r="I18" i="8" l="1"/>
  <c r="J18" i="8"/>
  <c r="K18" i="8"/>
  <c r="L18" i="8"/>
  <c r="M18" i="8"/>
  <c r="N18" i="8"/>
  <c r="O18" i="8"/>
  <c r="P18" i="8"/>
  <c r="Q18" i="8"/>
  <c r="D18" i="8"/>
  <c r="I15" i="8"/>
  <c r="J15" i="8"/>
  <c r="K15" i="8"/>
  <c r="L15" i="8"/>
  <c r="M15" i="8"/>
  <c r="N15" i="8"/>
  <c r="O15" i="8"/>
  <c r="P15" i="8"/>
  <c r="Q15" i="8"/>
  <c r="D15" i="8"/>
  <c r="I11" i="8"/>
  <c r="J11" i="8"/>
  <c r="K11" i="8"/>
  <c r="L11" i="8"/>
  <c r="M11" i="8"/>
  <c r="N11" i="8"/>
  <c r="O11" i="8"/>
  <c r="P11" i="8"/>
  <c r="P6" i="8" s="1"/>
  <c r="Q11" i="8"/>
  <c r="D11" i="8"/>
  <c r="I9" i="8"/>
  <c r="J9" i="8"/>
  <c r="J6" i="8" s="1"/>
  <c r="K9" i="8"/>
  <c r="L9" i="8"/>
  <c r="M9" i="8"/>
  <c r="M6" i="8" s="1"/>
  <c r="N9" i="8"/>
  <c r="N6" i="8" s="1"/>
  <c r="O9" i="8"/>
  <c r="P9" i="8"/>
  <c r="Q9" i="8"/>
  <c r="Q6" i="8" s="1"/>
  <c r="D9" i="8"/>
  <c r="C15" i="8" l="1"/>
  <c r="I6" i="8"/>
  <c r="C11" i="8"/>
  <c r="C18" i="8"/>
  <c r="D6" i="8"/>
  <c r="C9" i="8"/>
  <c r="O6" i="8"/>
  <c r="L6" i="8"/>
  <c r="K6" i="8"/>
  <c r="C6" i="8" l="1"/>
  <c r="K9" i="1" l="1"/>
  <c r="J9" i="1"/>
  <c r="I9" i="1" l="1"/>
  <c r="F9" i="1"/>
  <c r="C9" i="1" l="1"/>
  <c r="G9" i="1"/>
  <c r="D9" i="1"/>
  <c r="E9" i="1"/>
  <c r="H9" i="1"/>
</calcChain>
</file>

<file path=xl/sharedStrings.xml><?xml version="1.0" encoding="utf-8"?>
<sst xmlns="http://schemas.openxmlformats.org/spreadsheetml/2006/main" count="476" uniqueCount="256">
  <si>
    <t>ĐVT: Triệu đồng</t>
  </si>
  <si>
    <t>TT</t>
  </si>
  <si>
    <t>Chương trình</t>
  </si>
  <si>
    <t>Ghi chú</t>
  </si>
  <si>
    <t>Tổng số</t>
  </si>
  <si>
    <t>Trong đó</t>
  </si>
  <si>
    <t>Vốn ĐTPT</t>
  </si>
  <si>
    <t>Vốn sự nghiệp</t>
  </si>
  <si>
    <t xml:space="preserve"> </t>
  </si>
  <si>
    <t>DỰ KIẾN KINH PHÍ THỰC HIỆN CHƯƠNG TRÌNH MỤC TIÊU QUỐC GIA GIẢM NGHÈO BỀN VỮNG NĂM 2022
 TRÊN ĐỊA BÀN TỈNH KON TUM</t>
  </si>
  <si>
    <t>Ngân sách Trung ương</t>
  </si>
  <si>
    <t>Ngân sách địa phương</t>
  </si>
  <si>
    <t>I</t>
  </si>
  <si>
    <t>II</t>
  </si>
  <si>
    <t>Dự án 2: Đa dạng hóa sinh kế, phát triển mô hình giảm nghèo</t>
  </si>
  <si>
    <t>III</t>
  </si>
  <si>
    <t>Dự án 3: Hỗ trợ phát triển sản xuất, cải thiện dinh dưỡng</t>
  </si>
  <si>
    <t>IV</t>
  </si>
  <si>
    <t>Dự án 4: Phát triển giáo dục nghề nghiệp, việc làm bền vững</t>
  </si>
  <si>
    <t>VI</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</si>
  <si>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</si>
  <si>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</si>
  <si>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</si>
  <si>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</si>
  <si>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</si>
  <si>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</si>
  <si>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Tổng cộng</t>
  </si>
  <si>
    <t>STT</t>
  </si>
  <si>
    <t>Tiểu dự án 1: Phát triển giáo dục nghề nghiệp vùng nghèo, vùng khó khăn</t>
  </si>
  <si>
    <t>Tiểu dự án 3: Hỗ trợ việc làm bền vững</t>
  </si>
  <si>
    <t>Hỗ trợ đất sản xuất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</si>
  <si>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</si>
  <si>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</si>
  <si>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</si>
  <si>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</si>
  <si>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Đơn vị tính: triệu đồng</t>
  </si>
  <si>
    <t>Tên dự án</t>
  </si>
  <si>
    <t>Dự án 1: Hỗ trợ đầu tư cơ sở hạ tầng tại các huyện nghèo</t>
  </si>
  <si>
    <t>Tiểu dự án 1: Hỗ trợ phát triển sản xuất trong lĩnh vực nông nghiệp</t>
  </si>
  <si>
    <t>Tiểu dự án 2: Hỗ trợ người lao động đi làm việc ở nước ngoài theo hợp đồng</t>
  </si>
  <si>
    <t xml:space="preserve">V </t>
  </si>
  <si>
    <t>BIỂU</t>
  </si>
  <si>
    <t>Dự kiến kinh phí năm 2022</t>
  </si>
  <si>
    <t>Tu Mo Rong</t>
  </si>
  <si>
    <t>Kon Plong</t>
  </si>
  <si>
    <t>Dak Glei</t>
  </si>
  <si>
    <t>Ia Hdrai</t>
  </si>
  <si>
    <t>Sa Thay</t>
  </si>
  <si>
    <t>Ngoc Hoi</t>
  </si>
  <si>
    <t>Kon Ray</t>
  </si>
  <si>
    <t>Đăk Hà</t>
  </si>
  <si>
    <t>Đ Tô</t>
  </si>
  <si>
    <t>Tp Kon Tum</t>
  </si>
  <si>
    <t>Sở NN</t>
  </si>
  <si>
    <t>Trường CĐCĐ</t>
  </si>
  <si>
    <t>Sở LĐTBXH</t>
  </si>
  <si>
    <t>Sở TTTT</t>
  </si>
  <si>
    <t>Vốn tín dụng</t>
  </si>
  <si>
    <t>TỔNG CỘNG</t>
  </si>
  <si>
    <t>Hỗ trợ nhà ở</t>
  </si>
  <si>
    <t>Phụ biểu 01</t>
  </si>
  <si>
    <t>Tổng dự kiến nguồn lực năm 2023</t>
  </si>
  <si>
    <t>Vốn lồng ghép từ chương trình, DA khác</t>
  </si>
  <si>
    <t>Huy động khác</t>
  </si>
  <si>
    <t>Hỗ trợ đất ở</t>
  </si>
  <si>
    <t>Tên nội dung,
 tiểu dự án, dự án</t>
  </si>
  <si>
    <t>Nội dung thực hiện</t>
  </si>
  <si>
    <t>Tổng kinh phí  năm 2023</t>
  </si>
  <si>
    <t>Vốn và cơ cấu nguồn vốn</t>
  </si>
  <si>
    <t>Đơn vị
 thực hiện</t>
  </si>
  <si>
    <t>ĐVT</t>
  </si>
  <si>
    <t>Khối 
lượng</t>
  </si>
  <si>
    <t>Vốn
 tín dụng</t>
  </si>
  <si>
    <t>Vốn lồng ghép từ các chương trình, dự án tại địa phương</t>
  </si>
  <si>
    <t xml:space="preserve">Vốn huy động khác (doanh nghiệp, đóng góp tự nguyện của người dân và cộng đồng): </t>
  </si>
  <si>
    <t>Đầu tư
 phát triển</t>
  </si>
  <si>
    <t>Vốn 
sự nghiệp</t>
  </si>
  <si>
    <t>Dự án 1: Giải quyết tình trạng thiếu đất ở,  nhà ở, đất sản xuất, nước sinh hoạt</t>
  </si>
  <si>
    <t xml:space="preserve"> -</t>
  </si>
  <si>
    <t>Hỗ trợ nước sinh hoạt tập trung</t>
  </si>
  <si>
    <t>a</t>
  </si>
  <si>
    <t>Tiểu dự án 1: Phát triển kinh tế nông, lâm nghiệp bền vững gắn với bảo vệ rừng và nâng cao thu nhập cho người dân</t>
  </si>
  <si>
    <t>b</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</si>
  <si>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</si>
  <si>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cơ sở hạ tầng thiết yếu, phục vụ sản xuất, đời sống trong vùng đồng bào dân tộc thiểu số và miền núi</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</si>
  <si>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</si>
  <si>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c</t>
  </si>
  <si>
    <t>Tiểu dự án 3: Dự án phát triển giáo dục nghề nghiệp và giải quyết việc làm cho người lao động vùng dân tộc thiểu số và miền núi</t>
  </si>
  <si>
    <t>d</t>
  </si>
  <si>
    <t>Tiểu dự án 4: Đào tạo nâng cao năng lực cho cộng đồng và cán bộ triển khai Chương trình ở các cấp</t>
  </si>
  <si>
    <t xml:space="preserve">  -</t>
  </si>
  <si>
    <t>Tiểu dự án 2: Giảm thiểu tình trạng tảo hôn và hôn nhân cận huyết thống trong vùng đồng bào dân tộc thiểu số và miền núi</t>
  </si>
  <si>
    <t> Dự án 10: Truyền thông, tuyên truyền, vận động trong vùng đồng bào dân tộc thiểu số và miền núi. Kiểm tra, giám sát đánh giá việc tổ chức thực hiện Chương trình</t>
  </si>
  <si>
    <t>Biểu dương, tôn vinh điển hình tiên tiến, phát huy vai trò của người có uy tín.</t>
  </si>
  <si>
    <t>Phổ biến, giáo dục pháp luật và tuyên truyền, vận động đồng bào dân tộc thiểu số.</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</si>
  <si>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</si>
  <si>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</si>
  <si>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Phụ biểu số 02</t>
  </si>
  <si>
    <t>Tổ chức các hoạt động kiểm tra, giám sát và đánh giá kết quả thực hiện Chương trình tại UBND các xã, thị trấn.</t>
  </si>
  <si>
    <t>Đợt</t>
  </si>
  <si>
    <t>Hỗ trợ thiết lập các điểm hỗ trợ đồng bào dân tộc thiểu số ứng dụng công nghệ thông tin tại UBND cấp xã để phục vụ phát triển kinh tế - xã hội và đảm bảo an ninh trật tự;</t>
  </si>
  <si>
    <t>Tổ chức các chiến dịch truyền thông xóa bỏ định kiến và khuôn mẫu giới, xây dựng môi trường sống an toàn cho phụ nữ và trẻ em</t>
  </si>
  <si>
    <t>Hỗ trợ xây dựng mô hình thay đổi “nếp nghĩ, cách làm” nâng cao quyền năng kinh tế cho phụ nữ; thúc đẩy bình đẳng giới và giải quyết những vấn đề cấp thiết của phụ nữ và trẻ em.</t>
  </si>
  <si>
    <t>Đảm bảo tiếng nói và sự tham gia thực chất của phụ nữ và trẻ em trong các hoạt động phát triển kinh tế - xã hội của cộng đồng, giám sát và phản biện.</t>
  </si>
  <si>
    <t>Trang bị kiến thức về bình đẳng giới, kỹ năng thực hiện lồng ghép giới cho cán bộ trong hệ thống chính trị, già làng, trưởng bản, chức sắc tôn giáo và người có uy tín trong cộng đồng.</t>
  </si>
  <si>
    <t>Tổ chức các phương thức vận hành tổ TKVVTB cho cán bộ Hội, BQL tổ tại các xã, thị trấn.</t>
  </si>
  <si>
    <t>Tổ chức hội nghị đánh giá sau kết quả chiến dịch truyền thông.</t>
  </si>
  <si>
    <t>Hỗ trợ các lớp học xóa mù chữ, người dân tham gia học xóa mù chữ và tài liệu học tập, sách giáo khoa, văn phòng phẩm cho người học xóa mù chữ.</t>
  </si>
  <si>
    <t>-</t>
  </si>
  <si>
    <t>Đào tạo nghề nông nghiệp</t>
  </si>
  <si>
    <t>Đào tạo nghề phi nông nghiệp</t>
  </si>
  <si>
    <t>Hộ</t>
  </si>
  <si>
    <t>Hỗ trợ trồng rừng sản xuất, khai thác kinh tế dưới tán rừng và phát triển lâm sản ngoài gỗ.</t>
  </si>
  <si>
    <t>Hỗ trợ trồng rừng phòng hộ.</t>
  </si>
  <si>
    <t>Hỗ trợ gạo trợ cấp trồng rừng cho hộ nghèo tham gia trồng rừng sản xuất, phát triển lâm sản ngoài gỗ, rừng phòng hộ.</t>
  </si>
  <si>
    <t>Công trình</t>
  </si>
  <si>
    <t>Hỗ trợ chuyển đổi nghề, nước sinh hoạt phân tán</t>
  </si>
  <si>
    <t>Dự án 2: Không có.</t>
  </si>
  <si>
    <t>Dự án 4: Đầu tư cơ sở hạ tầng thiết yếu, phục vụ sản xuất, đời sống trong vùng đồng bào dân tộc thiểu số và miền núi và các đơn vị sự nghiệp công lập của lĩnh vực dân tộc</t>
  </si>
  <si>
    <t>Dự án 8: Thực hiện bình đẳng giới và giải quyết những vấn đề cấp thiết đối với phụ nữ và trẻ em</t>
  </si>
  <si>
    <t>Dự án 7: Không có</t>
  </si>
  <si>
    <t>Hỗ trợ đầu tư xây dựng thiết chế văn hóa, thể thao tại các thôn ĐBKK, xã ĐBKK</t>
  </si>
  <si>
    <t>UBND các xã, thị trấn</t>
  </si>
  <si>
    <t>Phòng NN&amp;PTNT</t>
  </si>
  <si>
    <t>Lớp</t>
  </si>
  <si>
    <t>DỰ KIẾN NGUỒN LỰC THỰC HIỆN CHƯƠNG TRÌNH MỤC TIÊU QUỐC GIA PHÁT TRIỂN KINH TẾ - XÃ HỘI VÙNG ĐỒNG BÀO DÂN TỘC THIỂU SỐ VÀ MIỀN NÚI TRÊN ĐỊA BÀN HUYỆN KON RẪY NĂM 2023</t>
  </si>
  <si>
    <t>Chương trình mục tiêu quốc gia phát triển kinh tế - xã hội vùng đồng bào dân tộc thiểu số và miền núi giai đoạn 2021-2030, giai đoạn I: từ năm 2021 đến năm 2025</t>
  </si>
  <si>
    <t>Phòng Giáo dục và Đào tạo</t>
  </si>
  <si>
    <t>Phòng Lao động - TB&amp;XH</t>
  </si>
  <si>
    <t>Phòng Dân tộc</t>
  </si>
  <si>
    <t>Hội Liên hiệp phụ nữ huyện</t>
  </si>
  <si>
    <t>Phòng Tư pháp</t>
  </si>
  <si>
    <t>Trung tâm VH-TT-DL và TT</t>
  </si>
  <si>
    <t>(Kèm theo Kế hoạch số:       /KH-UBND ngày    tháng 01 năm 2023 của UBND huyện Kon Rẫy)</t>
  </si>
  <si>
    <t>*</t>
  </si>
  <si>
    <t xml:space="preserve">Đầu tư cứng hóa đường liên xã </t>
  </si>
  <si>
    <t>Ban QLDA ĐTXD huyện</t>
  </si>
  <si>
    <t>e</t>
  </si>
  <si>
    <t>Đầu tư CSHT xã ĐBKK, thôn ĐBKK</t>
  </si>
  <si>
    <t>Hỗ trợ đầu tư xây dựng 01 điểm du lịch tiêu biểu tại Làng Kon Brăp Ju - Thôn 5, xã Tân Lập (Xây mới 01 nhà vệ sinh công cộng và trụ cờ)</t>
  </si>
  <si>
    <t>06 công trình chuyển tiếp</t>
  </si>
  <si>
    <t>02 CT</t>
  </si>
  <si>
    <t>Bổ sung, nâng cấp cơ sở vật chất cho học sinh bán trú, nội trú</t>
  </si>
  <si>
    <t>01 công trình chuyển tiếp</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</si>
  <si>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</si>
  <si>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Phụ biểu 03</t>
  </si>
  <si>
    <t>ĐVT: Triệu đồng.</t>
  </si>
  <si>
    <t>Danh mục dự án/công trình</t>
  </si>
  <si>
    <t>Chủ đầu tư</t>
  </si>
  <si>
    <t>Địa điểm xây dựng</t>
  </si>
  <si>
    <t>Thời gian
KC-HT</t>
  </si>
  <si>
    <t>Quy mô đầu tư</t>
  </si>
  <si>
    <t xml:space="preserve">Dự kiến
tổng mức đầu tư </t>
  </si>
  <si>
    <t>Kế hoạch 5 năm
giai đoạn 2021-2025</t>
  </si>
  <si>
    <t>Lũy kế bố trí đến hết năm 2022</t>
  </si>
  <si>
    <t>Kế hoạch năm 2023</t>
  </si>
  <si>
    <t>Tổng số dự án</t>
  </si>
  <si>
    <t>Dự án dự kiến thực hiện theo cơ chế đặc thù</t>
  </si>
  <si>
    <t xml:space="preserve">Trong đó: Vốn NSTW </t>
  </si>
  <si>
    <t>TỔNG SỐ</t>
  </si>
  <si>
    <t>Dự án 1: Giải quyết tình trạng thiếu đất ở, nhà ở, đất sản xuất, nước sinh hoạt</t>
  </si>
  <si>
    <t>x</t>
  </si>
  <si>
    <t>DA chuyển tiếp</t>
  </si>
  <si>
    <t>Các xã trên
địa bàn huyện</t>
  </si>
  <si>
    <t>Huyện Kon Rẫy</t>
  </si>
  <si>
    <t>Công trình Nước sinh hoạt tập trung thôn 4 xã Đăk Tơ Lung</t>
  </si>
  <si>
    <t>Xã Đăk Tơ Lung</t>
  </si>
  <si>
    <t>Đầu tư xây dựng mới hệ thống nước sinh hoạt thôn Đak Jri</t>
  </si>
  <si>
    <t>Xã Đăk Tờ Re</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</si>
  <si>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</si>
  <si>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</si>
  <si>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IV.1</t>
  </si>
  <si>
    <t xml:space="preserve">Tiểu Dự án 1: Đầu tư cơ sở hạ tầng thiết yếu, phục vụ sản xuất, đời sống trong vùng đồng bào dân tộc thiểu số và miền núi </t>
  </si>
  <si>
    <t>Nâng cấp tuyến liên xã từ thị trấn Đăk Rve đi xã Tân Lập, Đăk Ruồng (khu dân cư phía nam)</t>
  </si>
  <si>
    <t>Xã Đăk Ruồng</t>
  </si>
  <si>
    <t>Dự án Sửa chữa, nâng cấp lớp học trường Mầm Non thôn Tu Ngó - Kon Bông xã Đăk Kôi</t>
  </si>
  <si>
    <t>Xã Đăk Kôi</t>
  </si>
  <si>
    <t>Dự án Sửa chữa, nâng cấp trường Mầm Non thôn Ngọc Răng - Nhân Liếu xã Đăk Kôi</t>
  </si>
  <si>
    <t>Dự án Sửa chữa, nâng cấp trường Mầm Non thôn Tu Rối xã Đăk Kôi</t>
  </si>
  <si>
    <t>Xây dựng mới kênh mương thủy lợi thôn Tu Ngó - Kon Bông (nối tiếp vào kênh mương thôn Kon RGỗh) xã Đăk Kôi</t>
  </si>
  <si>
    <t>Dự án Sửa chữa, nâng cấp trường Mầm Non thôn Tu Rơ Băng xã Đăk Kôi</t>
  </si>
  <si>
    <t>Dự án Đường nội thôn 9, thị trấn Đăk Rve</t>
  </si>
  <si>
    <t xml:space="preserve"> Thị trấn Đăk Rve</t>
  </si>
  <si>
    <t>Đường đi khu sản xuất thôn 7, thị trấn Đăk Rve</t>
  </si>
  <si>
    <t>Đường đi khu sản xuất Đăk Răk thôn 4 (đoạn từ nhà ông A BLênh đến cống Đăk Bút)</t>
  </si>
  <si>
    <t>Xã Đăk Pne</t>
  </si>
  <si>
    <t>Đường đi khu sản xuất Đăk Răk thôn 4 (đoạn nối tiếp)</t>
  </si>
  <si>
    <t>Đường đi khu sản xuất thôn Kon Jri Pen xã Đăk Tờ Re</t>
  </si>
  <si>
    <t>Sân bê tông nhà rông thôn Kon Xơm Luh xã Đăk Tờ Re</t>
  </si>
  <si>
    <t>Sân bê tông nhà rông làng Kon Tờ Neh, thôn Đak Puih xã Đăk Tờ Re</t>
  </si>
  <si>
    <t>Xây mới sân bê tông, tường rào trường MN Kon Lỗ, xã Đăk Tơ Lung</t>
  </si>
  <si>
    <t xml:space="preserve"> Xã Đăk Tơ Lung</t>
  </si>
  <si>
    <t>Xây mới sân bê tông, tường rào trường MN Kon Long, xã Đăk Tơ Lung</t>
  </si>
  <si>
    <t>Xây mới sân bê tông, tường rào trường MN Kon Bỉ, xã Đăk Tơ Lung</t>
  </si>
  <si>
    <t>Đường đi KSX tập trung Kon Mong Tu, xã Đăk Tơ Lung</t>
  </si>
  <si>
    <t>Đường đi khu sản xuất Đăk Son nhánh 2 xã Đăk Tơ Lung</t>
  </si>
  <si>
    <t>Dự án: Đường nội thôn 5 xã Tân Lập</t>
  </si>
  <si>
    <t xml:space="preserve"> Xã Tân Lập</t>
  </si>
  <si>
    <t>Dự án: Đường đi KSX thôn 5 xã Tân Lập (Đoạn từ rẫy A Oanh đến rẫy A Hiền)</t>
  </si>
  <si>
    <t>Dự án: Đường nội thôn thôn 6 xã Tân Lập (Đoạn từ nhà ông Hảo đi khu sản xuất)</t>
  </si>
  <si>
    <t>Đường đi khu SX thôn 11 xã Đăk Ruồng (Đoạn nối tiếp)</t>
  </si>
  <si>
    <t>Đường đi KSX thôn 10 xã Đăk Ruồng (đoạn cuối làng đi khu sản xuất)</t>
  </si>
  <si>
    <t>V</t>
  </si>
  <si>
    <t>V.1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</si>
  <si>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</si>
  <si>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Trường Tiểu họ Đăk Tơ Lung</t>
  </si>
  <si>
    <t>Phòng học bộ môn trường Tiểu học Kapakơlơng</t>
  </si>
  <si>
    <t>Phòng học bộ môn trường Tiểu học số 1 Thị trấn Đăk Rve</t>
  </si>
  <si>
    <t>Thị trấn Đăk Rve</t>
  </si>
  <si>
    <t>Hỗ trợ đầu tư xây dựng thiết chế văn hoá, thể thao tại các thôn đặc biệt khó khăn, xã đặc biệt khó khăn</t>
  </si>
  <si>
    <t>Các xã ĐBKK, thị trấn, thôn ĐBKK</t>
  </si>
  <si>
    <t>Hỗ trợ đầu tư xây dựng 01 điểm du lịch tiêu biểu: Làng Kon Brăp Du - Thôn 5, xã Tân Lập, hạng mục: Xây mới hệ thống nhà vệ sinh công cộng và trụ cờ</t>
  </si>
  <si>
    <t>Xã Tân Lập</t>
  </si>
  <si>
    <t>VII</t>
  </si>
  <si>
    <t>Dự án 7: Chăm sóc sức khỏe nhân dân, nâng cao thể trạng, tầm vóc người dân tộc thiểu số; phòng chống suy dinh dưỡng trẻ em</t>
  </si>
  <si>
    <t>VIII</t>
  </si>
  <si>
    <t>IX</t>
  </si>
  <si>
    <t>Dự án 10: Truyền thông, tuyên truyền, vận động trong vùng đồng bào dân tộc thiểu số và miền núi. Kiểm tra, giám sát đánh giá việc tổ chức thực hiện Chương trình</t>
  </si>
  <si>
    <t>IX.1</t>
  </si>
  <si>
    <t>Tiểu dự án 2: Ứng dụng công nghệ thông tin hỗ trợ phát triển kinh tế - xã hội và đảm bảo an ninh trật tự vùng đồng bào dân tộc thiểu số và miền núi</t>
  </si>
  <si>
    <t>Hỗ trợ thiết lập các điểm hỗ trợ đồng bào dân tộc thiểu số ứng dụng công nghệ thông tin tại Ủy ban nhân dân xã</t>
  </si>
  <si>
    <t>Phụ biểu 04</t>
  </si>
  <si>
    <t>Đơn vị, địa phương</t>
  </si>
  <si>
    <t>Chương trình mục tiêu quốc gia
phát triển kinh tế - xã hội vùng đồng bào dân tộc thiểu số và miền núi giai đoạn 2021-2030, giai đoạn I: 2021 - 2025</t>
  </si>
  <si>
    <t>Tổng số
dự án</t>
  </si>
  <si>
    <t>Tỷ lệ dự án dự kiến thực hiện theo cơ chế đặc thù</t>
  </si>
  <si>
    <r>
      <t>Tổng số</t>
    </r>
    <r>
      <rPr>
        <i/>
        <sz val="8"/>
        <rFont val="Times New Roman"/>
        <family val="1"/>
      </rPr>
      <t xml:space="preserve"> (tất cả các nguồn vốn)</t>
    </r>
  </si>
  <si>
    <t>TỔNG HỢP DANH MỤC DỰ ÁN ĐẦU TƯ CHƯƠNG TRÌNH MỤC TIÊU QUỐC GIA GIAI ĐOẠN 2021-2025 TRÊN ĐỊA BÀN HUYỆN KON RẪY NĂM 2023</t>
  </si>
  <si>
    <t>DỰ KIẾN NGUỒN LỰC THỰC HIỆN CHƯƠNG TRÌNH MỤC TIÊU QUỐC GIA PHÁT TRIỂN KINH TẾ - XÃ HỘI VÙNG ĐỒNG BÀO DÂN TỘC THIỂU SỐ VÀ MIỀN NÚI 
GIAI ĐOẠN 2021-2030, GIAI ĐOẠN I: TỪ NĂM 2021 ĐẾN NĂM 2025 TRÊN ĐỊA BÀN HUYỆN KON RẪY 2023</t>
  </si>
  <si>
    <t>DANH MỤC DỰ ÁN ĐẦU TƯ THUỘC CHƯƠNG TRÌNH MỤC TIÊU QUỐC GIA PHÁT TRIỂN KINH TẾ - XÃ HỘI VÙNG ĐỒNG BÀO DÂN TỘC THIỂU SỐ VÀ MIỀN NÚI GIAI ĐOẠN 2021-2030, GIAI ĐOẠN I: TỪ NĂM 2021 ĐẾN NĂM 2025 TRÊN ĐỊA BÀN HUYỆN KON RẪY NĂM 2023</t>
  </si>
  <si>
    <t>Phòng Văn hóa và Thông tin</t>
  </si>
  <si>
    <t>Phòng Kinh tế và Hạ tầng</t>
  </si>
  <si>
    <t>Tổ chức lớp đào tạo, bồi dưỡng nâng cao năng lực cho đối tượng cộng đồng và tổ chức hội thảo, hội nghị chia sẻ, trao đổi kinh nghiệm giữa các xã, thị trấn.</t>
  </si>
  <si>
    <t>Truyền thông, bồi dưỡng nâng cao năng lực chuyên môn nghiệp vụ, kiểm tra, sơ kết, tổng kết; Công tác tư vấn, can thiệp lồng ghép; Duy trì và triển khai mô hình tại các xã có tỷ lệ tảo hôn và hôn nhân cận huyết thống cao; nhân rộng mô hình phù hợp nhằm thay đổi hành vi, khả năng tiếp cận thông tin và huy động sự tham gia của cộng đồng thực hiện ngăn ngừa, giảm thiểu tảo hôn và hôn nhân cận huyết thống.</t>
  </si>
  <si>
    <t xml:space="preserve">UBND cấp xã </t>
  </si>
  <si>
    <t>Năm 2023</t>
  </si>
  <si>
    <t>Hỗ trợ 05 hộ</t>
  </si>
  <si>
    <t>Hỗ trợ 10 hộ</t>
  </si>
  <si>
    <t>Hỗ trợ 22 hộ</t>
  </si>
  <si>
    <t>Sửa chữa phòng học</t>
  </si>
  <si>
    <t>Làm mới kênh mương</t>
  </si>
  <si>
    <t>Nền, mặt đường</t>
  </si>
  <si>
    <t>Làm mới sân bê tông</t>
  </si>
  <si>
    <t>Làm mới  sân bê tông, tường rào</t>
  </si>
  <si>
    <t>Làm mới bê tông sân bóng chuyền</t>
  </si>
  <si>
    <t>Xây dựng phòng học bộ môn, công trình vệ sinh, nước sạch và hạng mục phụ trợ</t>
  </si>
  <si>
    <t>Xây dựng phòng học bộ môn</t>
  </si>
  <si>
    <t>Trung tâm VH-TT-DL&amp;TT</t>
  </si>
  <si>
    <t>Làm mới</t>
  </si>
  <si>
    <t>Xây dựng mới nhà vệ sinh</t>
  </si>
  <si>
    <t>2022-2023</t>
  </si>
  <si>
    <t>Cứng hoá bằng bê tông xi măng và láng nhựa</t>
  </si>
  <si>
    <t>(Kèm theo Kế hoạch số:          /KH-UBND ngày          tháng       năm 2023 của UBND huyện Kon Rẫy)</t>
  </si>
  <si>
    <t>(Kèm theo Kế hoạch số:        /KH-UBND ngày        tháng      năm 2023 của UBND huyện Kon Rẫy)</t>
  </si>
  <si>
    <r>
      <t xml:space="preserve">Hỗ trợ các dự án phát triển sản xuất theo chuỗi giá trị do các tổ chức kinh tế </t>
    </r>
    <r>
      <rPr>
        <i/>
        <sz val="14"/>
        <rFont val="Times New Roman"/>
        <family val="1"/>
      </rPr>
      <t>(doanh nghiệp, hợp tác xã, tổ hợp tác, …)</t>
    </r>
    <r>
      <rPr>
        <sz val="14"/>
        <rFont val="Times New Roman"/>
        <family val="1"/>
      </rPr>
      <t xml:space="preserve"> và người dân trong vùng cùng tham gia thực hiện.</t>
    </r>
  </si>
  <si>
    <t>(Kèm theo Kế hoạch số:        /KH-UBND ngày             tháng         năm 2023 của UBND huyện Kon Rẫy)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</si>
</sst>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_-;\-* #,##0.00_-;_-* &quot;-&quot;??_-;_-@_-"/>
    <numFmt numFmtId="166" formatCode="_-* #,##0_-;\-* #,##0_-;_-* &quot;-&quot;??_-;_-@_-"/>
    <numFmt numFmtId="167" formatCode="_(* #,##0_);_(* \(#,##0\);_(* &quot;-&quot;??_);_(@_)"/>
    <numFmt numFmtId="168" formatCode="_(* #,##0.000_);_(* \(#,##0.000\);_(* &quot;-&quot;???_);_(@_)"/>
    <numFmt numFmtId="169" formatCode="#,##0.0"/>
  </numFmts>
  <fonts count="49" x14ac:knownFonts="1">
    <font>
      <sz val="11"/>
      <color theme="1"/>
      <name val="Calibri"/>
      <family val="2"/>
      <scheme val="minor"/>
    </font>
    <font>
      <sz val="11"/>
      <color theme="1"/>
      <name val="Calibri"/>
      <family val="2"/>
      <scheme val="minor"/>
    </font>
    <font>
      <sz val="10"/>
      <name val="Arial Narrow"/>
      <family val="2"/>
    </font>
    <font>
      <b/>
      <sz val="14"/>
      <name val="Times New Roman"/>
      <family val="1"/>
    </font>
    <font>
      <sz val="12"/>
      <name val="Times New Roman"/>
      <family val="1"/>
    </font>
    <font>
      <sz val="11"/>
      <color theme="1"/>
      <name val="Calibri"/>
      <family val="2"/>
      <scheme val="minor"/>
    </font>
    <font>
      <sz val="12"/>
      <name val="Times New Roman"/>
      <family val="1"/>
    </font>
    <font>
      <sz val="10"/>
      <color theme="1"/>
      <name val="Arial Narrow"/>
      <family val="2"/>
    </font>
    <font>
      <b/>
      <sz val="12"/>
      <name val="Times New Roman"/>
      <family val="1"/>
    </font>
    <font>
      <sz val="12"/>
      <name val="Times New Roman"/>
      <family val="1"/>
      <charset val="163"/>
    </font>
    <font>
      <i/>
      <sz val="12"/>
      <name val="Times New Roman"/>
      <family val="1"/>
      <charset val="163"/>
    </font>
    <font>
      <b/>
      <sz val="10"/>
      <name val="Times New Roman"/>
      <family val="1"/>
      <charset val="163"/>
    </font>
    <font>
      <b/>
      <sz val="10"/>
      <name val="Times New Roman"/>
      <family val="1"/>
    </font>
    <font>
      <b/>
      <sz val="10"/>
      <color indexed="12"/>
      <name val="Times New Roman"/>
      <family val="1"/>
      <charset val="163"/>
    </font>
    <font>
      <b/>
      <sz val="10"/>
      <color indexed="10"/>
      <name val="Times New Roman"/>
      <family val="1"/>
      <charset val="163"/>
    </font>
    <font>
      <sz val="10"/>
      <name val="Times New Roman"/>
      <family val="1"/>
      <charset val="163"/>
    </font>
    <font>
      <b/>
      <sz val="11"/>
      <name val="Arial Narrow"/>
      <family val="2"/>
    </font>
    <font>
      <b/>
      <sz val="11"/>
      <color indexed="10"/>
      <name val="Arial Narrow"/>
      <family val="2"/>
    </font>
    <font>
      <sz val="11"/>
      <name val="Arial Narrow"/>
      <family val="2"/>
    </font>
    <font>
      <i/>
      <sz val="12"/>
      <name val="Times New Roman"/>
      <family val="1"/>
    </font>
    <font>
      <sz val="11"/>
      <color indexed="8"/>
      <name val="Calibri"/>
      <family val="2"/>
    </font>
    <font>
      <sz val="10"/>
      <color theme="1"/>
      <name val="Arial Narrow"/>
      <family val="2"/>
    </font>
    <font>
      <sz val="14"/>
      <name val="Arial Narrow"/>
      <family val="2"/>
    </font>
    <font>
      <sz val="11"/>
      <name val="Calibri"/>
      <family val="2"/>
      <scheme val="minor"/>
    </font>
    <font>
      <sz val="9"/>
      <name val="Arial Narrow"/>
      <family val="2"/>
    </font>
    <font>
      <sz val="9"/>
      <name val="Calibri"/>
      <family val="2"/>
      <scheme val="minor"/>
    </font>
    <font>
      <sz val="14"/>
      <name val="Times New Roman"/>
      <family val="1"/>
    </font>
    <font>
      <sz val="12"/>
      <name val="Calibri"/>
      <family val="2"/>
      <scheme val="minor"/>
    </font>
    <font>
      <sz val="12"/>
      <name val="Arial Narrow"/>
      <family val="2"/>
    </font>
    <font>
      <sz val="11"/>
      <color theme="1"/>
      <name val="Arial Narrow"/>
      <family val="2"/>
    </font>
    <font>
      <sz val="10"/>
      <name val="Arial"/>
      <family val="2"/>
    </font>
    <font>
      <sz val="10"/>
      <name val="Arial"/>
      <family val="2"/>
      <charset val="163"/>
    </font>
    <font>
      <sz val="11"/>
      <color theme="1"/>
      <name val="Calibri"/>
      <family val="2"/>
      <charset val="163"/>
      <scheme val="minor"/>
    </font>
    <font>
      <sz val="12"/>
      <color rgb="FFFF0000"/>
      <name val="Times New Roman"/>
      <family val="1"/>
    </font>
    <font>
      <sz val="10"/>
      <color rgb="FF000000"/>
      <name val="Times New Roman"/>
      <family val="1"/>
    </font>
    <font>
      <sz val="11"/>
      <color theme="1"/>
      <name val="Times New Roman"/>
      <family val="1"/>
    </font>
    <font>
      <b/>
      <sz val="13"/>
      <name val="Times New Roman"/>
      <family val="1"/>
    </font>
    <font>
      <sz val="11"/>
      <color rgb="FFFF0000"/>
      <name val="Times New Roman"/>
      <family val="1"/>
    </font>
    <font>
      <sz val="11"/>
      <name val="Times New Roman"/>
      <family val="1"/>
    </font>
    <font>
      <i/>
      <sz val="13"/>
      <name val="Times New Roman"/>
      <family val="1"/>
    </font>
    <font>
      <b/>
      <i/>
      <sz val="12"/>
      <name val="Times New Roman"/>
      <family val="1"/>
    </font>
    <font>
      <b/>
      <sz val="8"/>
      <name val="Times New Roman"/>
      <family val="1"/>
    </font>
    <font>
      <i/>
      <sz val="8"/>
      <name val="Times New Roman"/>
      <family val="1"/>
    </font>
    <font>
      <sz val="8"/>
      <name val="Times New Roman"/>
      <family val="1"/>
    </font>
    <font>
      <b/>
      <i/>
      <sz val="8"/>
      <name val="Times New Roman"/>
      <family val="1"/>
    </font>
    <font>
      <b/>
      <sz val="14"/>
      <color theme="1"/>
      <name val="Times New Roman"/>
      <family val="1"/>
    </font>
    <font>
      <i/>
      <sz val="14"/>
      <name val="Times New Roman"/>
      <family val="1"/>
    </font>
    <font>
      <i/>
      <sz val="14"/>
      <color theme="1"/>
      <name val="Times New Roman"/>
      <family val="1"/>
    </font>
    <font>
      <b/>
      <i/>
      <sz val="14"/>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s>
  <cellStyleXfs count="36">
    <xf numFmtId="0" fontId="0" fillId="0" borderId="0"/>
    <xf numFmtId="164" fontId="1" fillId="0" borderId="0" applyFont="0" applyFill="0" applyBorder="0" applyAlignment="0" applyProtection="0"/>
    <xf numFmtId="0" fontId="4" fillId="0" borderId="0"/>
    <xf numFmtId="164" fontId="4"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7" fillId="0" borderId="0"/>
    <xf numFmtId="0" fontId="6" fillId="0" borderId="0"/>
    <xf numFmtId="164" fontId="20" fillId="0" borderId="0" applyFont="0" applyFill="0" applyBorder="0" applyAlignment="0" applyProtection="0"/>
    <xf numFmtId="0" fontId="20" fillId="0" borderId="0"/>
    <xf numFmtId="0" fontId="1" fillId="0" borderId="0"/>
    <xf numFmtId="165" fontId="1" fillId="0" borderId="0" applyFont="0" applyFill="0" applyBorder="0" applyAlignment="0" applyProtection="0"/>
    <xf numFmtId="0" fontId="21" fillId="0" borderId="0"/>
    <xf numFmtId="164" fontId="1" fillId="0" borderId="0" applyFont="0" applyFill="0" applyBorder="0" applyAlignment="0" applyProtection="0"/>
    <xf numFmtId="0" fontId="26" fillId="0" borderId="0"/>
    <xf numFmtId="0" fontId="31" fillId="0" borderId="0"/>
    <xf numFmtId="165" fontId="1" fillId="0" borderId="0" applyFont="0" applyFill="0" applyBorder="0" applyAlignment="0" applyProtection="0"/>
    <xf numFmtId="0" fontId="32" fillId="0" borderId="0" applyFont="0" applyFill="0" applyBorder="0" applyAlignment="0" applyProtection="0"/>
    <xf numFmtId="0" fontId="1" fillId="0" borderId="0"/>
    <xf numFmtId="164" fontId="1" fillId="0" borderId="0" applyFont="0" applyFill="0" applyBorder="0" applyAlignment="0" applyProtection="0"/>
    <xf numFmtId="0" fontId="29" fillId="0" borderId="0"/>
    <xf numFmtId="0" fontId="30" fillId="0" borderId="0"/>
    <xf numFmtId="0" fontId="30" fillId="0" borderId="0"/>
    <xf numFmtId="0" fontId="28" fillId="0" borderId="0"/>
    <xf numFmtId="0" fontId="1" fillId="0" borderId="0"/>
    <xf numFmtId="0" fontId="30" fillId="0" borderId="0"/>
    <xf numFmtId="164"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34" fillId="0" borderId="0" applyFont="0" applyFill="0" applyBorder="0" applyAlignment="0" applyProtection="0"/>
    <xf numFmtId="0" fontId="1" fillId="0" borderId="0"/>
    <xf numFmtId="9" fontId="1" fillId="0" borderId="0" applyFont="0" applyFill="0" applyBorder="0" applyAlignment="0" applyProtection="0"/>
  </cellStyleXfs>
  <cellXfs count="179">
    <xf numFmtId="0" fontId="0" fillId="0" borderId="0" xfId="0"/>
    <xf numFmtId="0" fontId="2" fillId="0" borderId="0" xfId="0" applyFont="1" applyAlignment="1">
      <alignment vertical="center" wrapText="1"/>
    </xf>
    <xf numFmtId="0" fontId="8" fillId="0" borderId="0" xfId="0" applyFont="1"/>
    <xf numFmtId="0" fontId="9" fillId="0" borderId="0" xfId="0" applyFont="1" applyAlignment="1">
      <alignment horizontal="center"/>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11" fillId="0" borderId="0" xfId="0" applyFont="1"/>
    <xf numFmtId="0" fontId="15" fillId="0" borderId="0" xfId="0" applyFont="1"/>
    <xf numFmtId="0" fontId="15" fillId="0" borderId="0" xfId="0" applyFont="1" applyAlignment="1">
      <alignment horizontal="center"/>
    </xf>
    <xf numFmtId="168" fontId="15" fillId="0" borderId="0" xfId="0" applyNumberFormat="1" applyFont="1"/>
    <xf numFmtId="0" fontId="15" fillId="0" borderId="0" xfId="0" applyFont="1" applyAlignment="1">
      <alignment horizontal="center" vertical="center" wrapText="1"/>
    </xf>
    <xf numFmtId="0" fontId="15" fillId="0" borderId="0" xfId="0" applyFont="1" applyAlignment="1">
      <alignment vertical="center" wrapText="1"/>
    </xf>
    <xf numFmtId="0" fontId="16" fillId="0" borderId="0" xfId="0" applyFont="1"/>
    <xf numFmtId="0" fontId="16" fillId="0" borderId="7" xfId="0" applyFont="1" applyBorder="1" applyAlignment="1">
      <alignment vertical="center" wrapText="1"/>
    </xf>
    <xf numFmtId="3" fontId="16" fillId="0" borderId="7" xfId="0" applyNumberFormat="1" applyFont="1" applyBorder="1" applyAlignment="1">
      <alignment horizontal="center" vertical="center" wrapText="1"/>
    </xf>
    <xf numFmtId="3" fontId="16" fillId="2" borderId="7" xfId="0" applyNumberFormat="1" applyFont="1" applyFill="1" applyBorder="1" applyAlignment="1">
      <alignment vertical="center" wrapText="1"/>
    </xf>
    <xf numFmtId="3" fontId="16" fillId="0" borderId="7" xfId="0" applyNumberFormat="1" applyFont="1" applyBorder="1" applyAlignment="1">
      <alignment vertical="center" wrapText="1"/>
    </xf>
    <xf numFmtId="0" fontId="16" fillId="0" borderId="7" xfId="0" applyFont="1" applyBorder="1" applyAlignment="1">
      <alignment horizontal="center" vertical="center" wrapText="1"/>
    </xf>
    <xf numFmtId="3" fontId="16" fillId="0" borderId="7" xfId="1" applyNumberFormat="1" applyFont="1" applyFill="1" applyBorder="1" applyAlignment="1">
      <alignment vertical="center" wrapText="1"/>
    </xf>
    <xf numFmtId="0" fontId="18" fillId="0" borderId="7" xfId="0" applyFont="1" applyBorder="1" applyAlignment="1">
      <alignment horizontal="center" vertical="center" wrapText="1"/>
    </xf>
    <xf numFmtId="0" fontId="18" fillId="0" borderId="7" xfId="0" applyFont="1" applyBorder="1" applyAlignment="1">
      <alignment vertical="center" wrapText="1"/>
    </xf>
    <xf numFmtId="3" fontId="18" fillId="0" borderId="7" xfId="0" applyNumberFormat="1" applyFont="1" applyBorder="1" applyAlignment="1">
      <alignment vertical="center" wrapText="1"/>
    </xf>
    <xf numFmtId="3" fontId="18" fillId="0" borderId="7" xfId="1" applyNumberFormat="1" applyFont="1" applyFill="1" applyBorder="1" applyAlignment="1">
      <alignment vertical="center" wrapText="1"/>
    </xf>
    <xf numFmtId="3" fontId="18" fillId="0" borderId="7" xfId="0" applyNumberFormat="1" applyFont="1" applyBorder="1" applyAlignment="1">
      <alignment horizontal="center" vertical="center" wrapText="1"/>
    </xf>
    <xf numFmtId="3" fontId="16" fillId="0" borderId="7" xfId="1" applyNumberFormat="1" applyFont="1" applyBorder="1" applyAlignment="1">
      <alignment vertical="center" wrapText="1"/>
    </xf>
    <xf numFmtId="3" fontId="18" fillId="0" borderId="7" xfId="1" applyNumberFormat="1" applyFont="1" applyBorder="1" applyAlignment="1">
      <alignment vertical="center" wrapText="1"/>
    </xf>
    <xf numFmtId="3" fontId="16" fillId="0" borderId="7" xfId="0" applyNumberFormat="1" applyFont="1" applyBorder="1" applyAlignment="1">
      <alignment horizontal="right" vertical="center" wrapText="1"/>
    </xf>
    <xf numFmtId="0" fontId="16" fillId="0" borderId="7" xfId="0" applyFont="1" applyBorder="1"/>
    <xf numFmtId="0" fontId="14" fillId="0" borderId="7" xfId="0" applyFont="1" applyBorder="1"/>
    <xf numFmtId="0" fontId="11" fillId="0" borderId="7" xfId="0" applyFont="1" applyBorder="1"/>
    <xf numFmtId="0" fontId="17" fillId="0" borderId="7" xfId="0" applyFont="1" applyBorder="1"/>
    <xf numFmtId="0" fontId="18" fillId="0" borderId="7" xfId="0" applyFont="1" applyBorder="1"/>
    <xf numFmtId="0" fontId="15" fillId="0" borderId="7" xfId="0" applyFont="1" applyBorder="1"/>
    <xf numFmtId="0" fontId="16" fillId="0" borderId="8" xfId="0" applyFont="1" applyBorder="1" applyAlignment="1">
      <alignment horizontal="center" vertical="center" wrapText="1"/>
    </xf>
    <xf numFmtId="0" fontId="12" fillId="0" borderId="0" xfId="0" applyFont="1" applyAlignment="1">
      <alignment vertical="center"/>
    </xf>
    <xf numFmtId="0" fontId="16" fillId="0" borderId="7" xfId="0" applyFont="1" applyBorder="1" applyAlignment="1">
      <alignment vertical="center"/>
    </xf>
    <xf numFmtId="0" fontId="12" fillId="0" borderId="7" xfId="0" applyFont="1" applyBorder="1" applyAlignment="1">
      <alignment vertical="center"/>
    </xf>
    <xf numFmtId="3" fontId="9" fillId="0" borderId="0" xfId="0" applyNumberFormat="1" applyFont="1"/>
    <xf numFmtId="167" fontId="16" fillId="0" borderId="7" xfId="1" applyNumberFormat="1" applyFont="1" applyBorder="1" applyAlignment="1">
      <alignment vertical="center" wrapText="1"/>
    </xf>
    <xf numFmtId="0" fontId="4" fillId="0" borderId="0" xfId="0" applyFont="1"/>
    <xf numFmtId="0" fontId="4" fillId="0" borderId="0" xfId="0" applyFont="1" applyAlignment="1">
      <alignment horizontal="center"/>
    </xf>
    <xf numFmtId="0" fontId="22" fillId="0" borderId="0" xfId="0" applyFont="1"/>
    <xf numFmtId="0" fontId="23" fillId="0" borderId="0" xfId="0" applyFont="1"/>
    <xf numFmtId="166" fontId="23" fillId="0" borderId="0" xfId="1" applyNumberFormat="1" applyFont="1"/>
    <xf numFmtId="0" fontId="18" fillId="0" borderId="0" xfId="0" applyFont="1"/>
    <xf numFmtId="0" fontId="24" fillId="0" borderId="0" xfId="0" applyFont="1"/>
    <xf numFmtId="164" fontId="24" fillId="0" borderId="0" xfId="1" applyFont="1"/>
    <xf numFmtId="0" fontId="25" fillId="0" borderId="0" xfId="0" applyFont="1"/>
    <xf numFmtId="0" fontId="27" fillId="0" borderId="0" xfId="0" applyFont="1"/>
    <xf numFmtId="0" fontId="4" fillId="0" borderId="0" xfId="0" applyFont="1" applyAlignment="1">
      <alignment vertical="center"/>
    </xf>
    <xf numFmtId="0" fontId="28" fillId="0" borderId="0" xfId="0" applyFont="1"/>
    <xf numFmtId="3" fontId="23" fillId="0" borderId="0" xfId="0" applyNumberFormat="1" applyFont="1"/>
    <xf numFmtId="0" fontId="35" fillId="0" borderId="0" xfId="0" applyFont="1" applyAlignment="1">
      <alignment horizontal="center"/>
    </xf>
    <xf numFmtId="0" fontId="35" fillId="0" borderId="0" xfId="0" applyFont="1"/>
    <xf numFmtId="0" fontId="38" fillId="0" borderId="0" xfId="0" applyFont="1"/>
    <xf numFmtId="0" fontId="33" fillId="0" borderId="0" xfId="0" applyFont="1"/>
    <xf numFmtId="0" fontId="35" fillId="0" borderId="0" xfId="0" applyFont="1" applyAlignment="1">
      <alignment horizontal="left" vertical="center"/>
    </xf>
    <xf numFmtId="0" fontId="4" fillId="0" borderId="0" xfId="0" applyFont="1" applyAlignment="1">
      <alignment horizontal="left" vertical="center"/>
    </xf>
    <xf numFmtId="0" fontId="8"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3" fontId="4"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37" fillId="0" borderId="0" xfId="0" applyFont="1"/>
    <xf numFmtId="0" fontId="40" fillId="0" borderId="0" xfId="0" applyFont="1" applyAlignment="1">
      <alignment horizontal="center" vertical="center" wrapText="1"/>
    </xf>
    <xf numFmtId="3" fontId="4" fillId="0" borderId="0" xfId="0" applyNumberFormat="1" applyFont="1"/>
    <xf numFmtId="0" fontId="39" fillId="0" borderId="0" xfId="12" applyFont="1" applyAlignment="1">
      <alignment vertical="center" wrapText="1"/>
    </xf>
    <xf numFmtId="169" fontId="4" fillId="0" borderId="7" xfId="0" applyNumberFormat="1" applyFont="1" applyBorder="1" applyAlignment="1">
      <alignment horizontal="center" vertical="center" wrapText="1"/>
    </xf>
    <xf numFmtId="0" fontId="38" fillId="2" borderId="0" xfId="0" applyFont="1" applyFill="1"/>
    <xf numFmtId="0" fontId="4" fillId="2" borderId="0" xfId="12" applyFont="1" applyFill="1"/>
    <xf numFmtId="0" fontId="4" fillId="2" borderId="0" xfId="12" applyFont="1" applyFill="1" applyAlignment="1">
      <alignment wrapText="1"/>
    </xf>
    <xf numFmtId="0" fontId="4" fillId="2" borderId="0" xfId="13" applyNumberFormat="1" applyFont="1" applyFill="1" applyAlignment="1">
      <alignment horizontal="center" vertical="center"/>
    </xf>
    <xf numFmtId="166" fontId="4" fillId="2" borderId="0" xfId="13" applyNumberFormat="1" applyFont="1" applyFill="1" applyAlignment="1">
      <alignment horizontal="center" vertical="center" wrapText="1"/>
    </xf>
    <xf numFmtId="0" fontId="4" fillId="2" borderId="0" xfId="12" applyFont="1" applyFill="1" applyAlignment="1">
      <alignment horizontal="center" vertical="center"/>
    </xf>
    <xf numFmtId="166" fontId="4" fillId="2" borderId="0" xfId="13" applyNumberFormat="1" applyFont="1" applyFill="1" applyAlignment="1">
      <alignment horizontal="center" vertical="center"/>
    </xf>
    <xf numFmtId="166" fontId="41" fillId="2" borderId="7" xfId="13" applyNumberFormat="1" applyFont="1" applyFill="1" applyBorder="1" applyAlignment="1">
      <alignment horizontal="center" vertical="center" wrapText="1"/>
    </xf>
    <xf numFmtId="166" fontId="42" fillId="2" borderId="7" xfId="13" applyNumberFormat="1" applyFont="1" applyFill="1" applyBorder="1" applyAlignment="1">
      <alignment horizontal="center" vertical="center" wrapText="1"/>
    </xf>
    <xf numFmtId="0" fontId="41" fillId="2" borderId="7" xfId="13" applyNumberFormat="1" applyFont="1" applyFill="1" applyBorder="1" applyAlignment="1">
      <alignment horizontal="center" vertical="center" wrapText="1"/>
    </xf>
    <xf numFmtId="0" fontId="41" fillId="2" borderId="7" xfId="12" applyFont="1" applyFill="1" applyBorder="1" applyAlignment="1">
      <alignment horizontal="center" vertical="center" wrapText="1"/>
    </xf>
    <xf numFmtId="0" fontId="41" fillId="2" borderId="7" xfId="30" applyFont="1" applyFill="1" applyBorder="1" applyAlignment="1">
      <alignment horizontal="center" vertical="center" wrapText="1"/>
    </xf>
    <xf numFmtId="0" fontId="41" fillId="2" borderId="7" xfId="29" applyFont="1" applyFill="1" applyBorder="1" applyAlignment="1">
      <alignment horizontal="center" vertical="center" wrapText="1"/>
    </xf>
    <xf numFmtId="0" fontId="41" fillId="2" borderId="7" xfId="29" applyFont="1" applyFill="1" applyBorder="1" applyAlignment="1">
      <alignment horizontal="left" vertical="center" wrapText="1"/>
    </xf>
    <xf numFmtId="0" fontId="43" fillId="2" borderId="7" xfId="30" quotePrefix="1" applyFont="1" applyFill="1" applyBorder="1" applyAlignment="1">
      <alignment horizontal="center" vertical="center" wrapText="1"/>
    </xf>
    <xf numFmtId="0" fontId="43" fillId="2" borderId="7" xfId="30" applyFont="1" applyFill="1" applyBorder="1" applyAlignment="1">
      <alignment vertical="center" wrapText="1"/>
    </xf>
    <xf numFmtId="166" fontId="43" fillId="2" borderId="7" xfId="31" applyNumberFormat="1" applyFont="1" applyFill="1" applyBorder="1" applyAlignment="1">
      <alignment horizontal="center" vertical="center" wrapText="1"/>
    </xf>
    <xf numFmtId="0" fontId="43" fillId="2" borderId="7" xfId="30" applyFont="1" applyFill="1" applyBorder="1" applyAlignment="1">
      <alignment horizontal="center" vertical="center" wrapText="1"/>
    </xf>
    <xf numFmtId="0" fontId="44" fillId="2" borderId="7" xfId="30" applyFont="1" applyFill="1" applyBorder="1" applyAlignment="1">
      <alignment horizontal="center" vertical="center" wrapText="1"/>
    </xf>
    <xf numFmtId="0" fontId="44" fillId="2" borderId="7" xfId="30" applyFont="1" applyFill="1" applyBorder="1" applyAlignment="1">
      <alignment vertical="center" wrapText="1"/>
    </xf>
    <xf numFmtId="0" fontId="41" fillId="2" borderId="7" xfId="30" applyFont="1" applyFill="1" applyBorder="1" applyAlignment="1">
      <alignment vertical="center" wrapText="1"/>
    </xf>
    <xf numFmtId="0" fontId="43" fillId="2" borderId="7" xfId="30" applyFont="1" applyFill="1" applyBorder="1" applyAlignment="1">
      <alignment horizontal="left" vertical="center" wrapText="1"/>
    </xf>
    <xf numFmtId="0" fontId="43" fillId="2" borderId="7" xfId="30" applyFont="1" applyFill="1" applyBorder="1" applyAlignment="1">
      <alignment horizontal="center" vertical="center"/>
    </xf>
    <xf numFmtId="3" fontId="41" fillId="2" borderId="7" xfId="29" applyNumberFormat="1" applyFont="1" applyFill="1" applyBorder="1" applyAlignment="1">
      <alignment horizontal="center" vertical="center" wrapText="1"/>
    </xf>
    <xf numFmtId="0" fontId="43" fillId="0" borderId="7" xfId="0" applyFont="1" applyBorder="1" applyAlignment="1">
      <alignment horizontal="center" vertical="center" wrapText="1"/>
    </xf>
    <xf numFmtId="0" fontId="43" fillId="2" borderId="7" xfId="34" applyFont="1" applyFill="1" applyBorder="1" applyAlignment="1">
      <alignment horizontal="center" vertical="center" wrapText="1"/>
    </xf>
    <xf numFmtId="3" fontId="38" fillId="2" borderId="0" xfId="0" applyNumberFormat="1" applyFont="1" applyFill="1"/>
    <xf numFmtId="3" fontId="41" fillId="2" borderId="7" xfId="13" applyNumberFormat="1" applyFont="1" applyFill="1" applyBorder="1" applyAlignment="1">
      <alignment horizontal="center" vertical="center" wrapText="1"/>
    </xf>
    <xf numFmtId="3" fontId="41" fillId="2" borderId="7" xfId="30" applyNumberFormat="1" applyFont="1" applyFill="1" applyBorder="1" applyAlignment="1">
      <alignment horizontal="center" vertical="center" wrapText="1"/>
    </xf>
    <xf numFmtId="3" fontId="43" fillId="2" borderId="7" xfId="31" applyNumberFormat="1" applyFont="1" applyFill="1" applyBorder="1" applyAlignment="1">
      <alignment horizontal="center" vertical="center" wrapText="1"/>
    </xf>
    <xf numFmtId="3" fontId="43" fillId="2" borderId="7" xfId="30" applyNumberFormat="1" applyFont="1" applyFill="1" applyBorder="1" applyAlignment="1">
      <alignment horizontal="center" vertical="center" wrapText="1"/>
    </xf>
    <xf numFmtId="3" fontId="41" fillId="2" borderId="7" xfId="32" applyNumberFormat="1" applyFont="1" applyFill="1" applyBorder="1" applyAlignment="1">
      <alignment horizontal="center" vertical="center" wrapText="1"/>
    </xf>
    <xf numFmtId="3" fontId="41" fillId="2" borderId="7" xfId="31" applyNumberFormat="1" applyFont="1" applyFill="1" applyBorder="1" applyAlignment="1">
      <alignment horizontal="center" vertical="center" wrapText="1"/>
    </xf>
    <xf numFmtId="3" fontId="44" fillId="2" borderId="7" xfId="31" applyNumberFormat="1" applyFont="1" applyFill="1" applyBorder="1" applyAlignment="1">
      <alignment horizontal="center" vertical="center" wrapText="1"/>
    </xf>
    <xf numFmtId="3" fontId="44" fillId="2" borderId="7" xfId="30" applyNumberFormat="1" applyFont="1" applyFill="1" applyBorder="1" applyAlignment="1">
      <alignment horizontal="center" vertical="center" wrapText="1"/>
    </xf>
    <xf numFmtId="0" fontId="3" fillId="0" borderId="7" xfId="27" applyFont="1" applyBorder="1" applyAlignment="1">
      <alignment horizontal="center" vertical="center" wrapText="1"/>
    </xf>
    <xf numFmtId="0" fontId="48" fillId="0" borderId="7" xfId="27" applyFont="1" applyBorder="1" applyAlignment="1">
      <alignment horizontal="center" vertical="center" wrapText="1"/>
    </xf>
    <xf numFmtId="3" fontId="3" fillId="0" borderId="7" xfId="27" applyNumberFormat="1" applyFont="1" applyBorder="1" applyAlignment="1">
      <alignment horizontal="center" vertical="center" wrapText="1"/>
    </xf>
    <xf numFmtId="9" fontId="48" fillId="0" borderId="7" xfId="35" applyFont="1" applyBorder="1" applyAlignment="1">
      <alignment horizontal="center" vertical="center" wrapText="1"/>
    </xf>
    <xf numFmtId="0" fontId="26" fillId="0" borderId="7" xfId="27" applyFont="1" applyBorder="1" applyAlignment="1">
      <alignment horizontal="center" vertical="center" wrapText="1"/>
    </xf>
    <xf numFmtId="3" fontId="26" fillId="0" borderId="7" xfId="27" applyNumberFormat="1" applyFont="1" applyBorder="1" applyAlignment="1">
      <alignment horizontal="center" vertical="center" wrapText="1"/>
    </xf>
    <xf numFmtId="10" fontId="46" fillId="0" borderId="7" xfId="35" applyNumberFormat="1" applyFont="1" applyBorder="1" applyAlignment="1">
      <alignment horizontal="center" vertical="center" wrapText="1"/>
    </xf>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9" fontId="3" fillId="0" borderId="7"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3" fillId="0" borderId="7" xfId="0" applyFont="1" applyBorder="1" applyAlignment="1">
      <alignment horizontal="left" vertical="center" wrapText="1"/>
    </xf>
    <xf numFmtId="0" fontId="26" fillId="0" borderId="7" xfId="0" applyFont="1" applyBorder="1" applyAlignment="1">
      <alignment vertical="center" wrapText="1"/>
    </xf>
    <xf numFmtId="0" fontId="26" fillId="0" borderId="7" xfId="0" applyFont="1" applyBorder="1" applyAlignment="1">
      <alignment horizontal="left" vertical="center" wrapText="1"/>
    </xf>
    <xf numFmtId="3" fontId="26" fillId="0" borderId="7" xfId="0" applyNumberFormat="1" applyFont="1" applyBorder="1" applyAlignment="1">
      <alignment horizontal="center" vertical="center" wrapText="1"/>
    </xf>
    <xf numFmtId="169" fontId="26" fillId="0" borderId="7" xfId="0" applyNumberFormat="1" applyFont="1" applyBorder="1" applyAlignment="1">
      <alignment horizontal="center" vertical="center" wrapText="1"/>
    </xf>
    <xf numFmtId="0" fontId="48" fillId="0" borderId="7" xfId="0" applyFont="1" applyBorder="1" applyAlignment="1">
      <alignment horizontal="center" vertical="center" wrapText="1"/>
    </xf>
    <xf numFmtId="0" fontId="48" fillId="0" borderId="7" xfId="0" applyFont="1" applyBorder="1" applyAlignment="1">
      <alignment horizontal="left" vertical="center" wrapText="1"/>
    </xf>
    <xf numFmtId="169" fontId="48" fillId="0" borderId="7" xfId="0" applyNumberFormat="1" applyFont="1" applyBorder="1" applyAlignment="1">
      <alignment horizontal="center" vertical="center" wrapText="1"/>
    </xf>
    <xf numFmtId="0" fontId="46" fillId="0" borderId="7" xfId="0" applyFont="1" applyBorder="1" applyAlignment="1">
      <alignment horizontal="center" vertical="center" wrapText="1"/>
    </xf>
    <xf numFmtId="3" fontId="48" fillId="0" borderId="7" xfId="0" applyNumberFormat="1" applyFont="1" applyBorder="1" applyAlignment="1">
      <alignment horizontal="center" vertical="center" wrapText="1"/>
    </xf>
    <xf numFmtId="0" fontId="26" fillId="0" borderId="0" xfId="0" applyFont="1" applyAlignment="1">
      <alignment horizontal="left" vertical="center" wrapText="1"/>
    </xf>
    <xf numFmtId="0" fontId="46" fillId="0" borderId="7" xfId="0" applyFont="1" applyBorder="1" applyAlignment="1">
      <alignment horizontal="left" vertical="center" wrapText="1"/>
    </xf>
    <xf numFmtId="2" fontId="26" fillId="0" borderId="0" xfId="0" applyNumberFormat="1" applyFont="1" applyAlignment="1">
      <alignment horizontal="left" vertical="center" wrapText="1"/>
    </xf>
    <xf numFmtId="0" fontId="26" fillId="0" borderId="7" xfId="0" applyFont="1" applyBorder="1" applyAlignment="1">
      <alignment horizontal="justify" vertical="center" wrapText="1"/>
    </xf>
    <xf numFmtId="0" fontId="3" fillId="0" borderId="7" xfId="0" applyFont="1" applyBorder="1" applyAlignment="1">
      <alignment horizontal="center" vertical="center" wrapText="1"/>
    </xf>
    <xf numFmtId="0" fontId="39"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19" fillId="0" borderId="1" xfId="0" applyFont="1" applyBorder="1" applyAlignment="1">
      <alignment horizontal="right"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46" fillId="0" borderId="0" xfId="0" applyFont="1" applyAlignment="1">
      <alignment horizontal="center" vertical="center" wrapText="1"/>
    </xf>
    <xf numFmtId="0" fontId="3" fillId="0" borderId="7" xfId="0" applyFont="1" applyBorder="1" applyAlignment="1">
      <alignment horizontal="center" vertical="center" wrapText="1"/>
    </xf>
    <xf numFmtId="0" fontId="45" fillId="0" borderId="0" xfId="0" applyFont="1" applyAlignment="1">
      <alignment horizont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10" xfId="0" applyFont="1" applyBorder="1" applyAlignment="1">
      <alignment horizontal="left" vertical="top" wrapText="1"/>
    </xf>
    <xf numFmtId="0" fontId="11" fillId="0" borderId="0" xfId="0" applyFont="1" applyAlignment="1">
      <alignment horizontal="left" vertical="top"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43" fillId="2" borderId="2" xfId="30" applyFont="1" applyFill="1" applyBorder="1" applyAlignment="1">
      <alignment horizontal="center" vertical="center" wrapText="1"/>
    </xf>
    <xf numFmtId="0" fontId="43" fillId="2" borderId="6" xfId="30" applyFont="1" applyFill="1" applyBorder="1" applyAlignment="1">
      <alignment horizontal="center" vertical="center" wrapText="1"/>
    </xf>
    <xf numFmtId="0" fontId="43" fillId="2" borderId="8" xfId="30" applyFont="1" applyFill="1" applyBorder="1" applyAlignment="1">
      <alignment horizontal="center" vertical="center" wrapText="1"/>
    </xf>
    <xf numFmtId="0" fontId="8" fillId="2" borderId="0" xfId="12" applyFont="1" applyFill="1" applyAlignment="1">
      <alignment horizontal="center" vertical="top"/>
    </xf>
    <xf numFmtId="0" fontId="8" fillId="2" borderId="0" xfId="12" applyFont="1" applyFill="1" applyAlignment="1">
      <alignment horizontal="center" vertical="top" wrapText="1"/>
    </xf>
    <xf numFmtId="166" fontId="4" fillId="2" borderId="1" xfId="13" applyNumberFormat="1" applyFont="1" applyFill="1" applyBorder="1" applyAlignment="1">
      <alignment horizontal="right" vertical="center"/>
    </xf>
    <xf numFmtId="0" fontId="41" fillId="2" borderId="7" xfId="12" applyFont="1" applyFill="1" applyBorder="1" applyAlignment="1">
      <alignment horizontal="center" vertical="center" wrapText="1"/>
    </xf>
    <xf numFmtId="0" fontId="41" fillId="2" borderId="7" xfId="13" applyNumberFormat="1" applyFont="1" applyFill="1" applyBorder="1" applyAlignment="1">
      <alignment horizontal="center" vertical="center" wrapText="1"/>
    </xf>
    <xf numFmtId="166" fontId="41" fillId="2" borderId="7" xfId="13" applyNumberFormat="1" applyFont="1" applyFill="1" applyBorder="1" applyAlignment="1">
      <alignment horizontal="center" vertical="center" wrapText="1"/>
    </xf>
    <xf numFmtId="0" fontId="39" fillId="2" borderId="0" xfId="12" applyFont="1" applyFill="1" applyAlignment="1">
      <alignment horizontal="center" vertical="top" wrapText="1"/>
    </xf>
    <xf numFmtId="0" fontId="3" fillId="0" borderId="3" xfId="27" applyFont="1" applyBorder="1" applyAlignment="1">
      <alignment horizontal="center" vertical="center" wrapText="1"/>
    </xf>
    <xf numFmtId="0" fontId="3" fillId="0" borderId="5" xfId="27" applyFont="1" applyBorder="1" applyAlignment="1">
      <alignment horizontal="center" vertical="center" wrapText="1"/>
    </xf>
    <xf numFmtId="0" fontId="45" fillId="0" borderId="0" xfId="14" applyFont="1" applyAlignment="1">
      <alignment horizontal="center" vertical="center"/>
    </xf>
    <xf numFmtId="0" fontId="45" fillId="0" borderId="0" xfId="14" applyFont="1" applyAlignment="1">
      <alignment horizontal="center" vertical="center" wrapText="1"/>
    </xf>
    <xf numFmtId="0" fontId="47" fillId="0" borderId="1" xfId="14" applyFont="1" applyBorder="1" applyAlignment="1">
      <alignment horizontal="center" vertical="center" wrapText="1"/>
    </xf>
    <xf numFmtId="0" fontId="3" fillId="0" borderId="7" xfId="27" applyFont="1" applyBorder="1" applyAlignment="1">
      <alignment horizontal="center" vertical="center" wrapText="1"/>
    </xf>
    <xf numFmtId="0" fontId="46" fillId="0" borderId="0" xfId="12" applyFont="1" applyAlignment="1">
      <alignment horizontal="center" vertical="top" wrapText="1"/>
    </xf>
  </cellXfs>
  <cellStyles count="36">
    <cellStyle name="AutoFormat-Optionen 2" xfId="24"/>
    <cellStyle name="Comma" xfId="1" builtinId="3"/>
    <cellStyle name="Comma 10 10" xfId="10"/>
    <cellStyle name="Comma 16 3" xfId="21"/>
    <cellStyle name="Comma 17 2" xfId="19"/>
    <cellStyle name="Comma 2" xfId="5"/>
    <cellStyle name="Comma 2 2" xfId="18"/>
    <cellStyle name="Comma 2 2 2 10" xfId="28"/>
    <cellStyle name="Comma 2 34 2" xfId="32"/>
    <cellStyle name="Comma 3" xfId="13"/>
    <cellStyle name="Comma 4 2 5" xfId="3"/>
    <cellStyle name="Comma 5" xfId="15"/>
    <cellStyle name="Comma 55 3" xfId="7"/>
    <cellStyle name="Comma 55 3 2 2" xfId="31"/>
    <cellStyle name="Comma 63 2" xfId="33"/>
    <cellStyle name="Normal" xfId="0" builtinId="0"/>
    <cellStyle name="Normal - Style1 2 10" xfId="23"/>
    <cellStyle name="Normal 2" xfId="4"/>
    <cellStyle name="Normal 2 12" xfId="9"/>
    <cellStyle name="Normal 2 2" xfId="22"/>
    <cellStyle name="Normal 2 2 2" xfId="27"/>
    <cellStyle name="Normal 2 39" xfId="26"/>
    <cellStyle name="Normal 2 39 3" xfId="29"/>
    <cellStyle name="Normal 2_Bao cao doan cong tac cua Bo thang 4-2010" xfId="25"/>
    <cellStyle name="Normal 3" xfId="34"/>
    <cellStyle name="Normal 4" xfId="16"/>
    <cellStyle name="Normal 5 2 3" xfId="2"/>
    <cellStyle name="Normal 6 6" xfId="20"/>
    <cellStyle name="Normal 69" xfId="12"/>
    <cellStyle name="Normal 69 2" xfId="6"/>
    <cellStyle name="Normal 69 2 2" xfId="30"/>
    <cellStyle name="Normal 69_Phu bieur theo CV 71 của Phòng dan toc" xfId="11"/>
    <cellStyle name="Normal 70" xfId="14"/>
    <cellStyle name="Normal 70 2" xfId="8"/>
    <cellStyle name="Normal 8" xfId="17"/>
    <cellStyle name="Percent" xfId="35" builtinId="5"/>
  </cellStyles>
  <dxfs count="0"/>
  <tableStyles count="0" defaultTableStyle="TableStyleMedium2" defaultPivotStyle="PivotStyleLight16"/>
  <colors>
    <mruColors>
      <color rgb="FFE1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topLeftCell="A7" workbookViewId="0">
      <selection activeCell="F19" sqref="F19"/>
    </sheetView>
  </sheetViews>
  <sheetFormatPr defaultColWidth="9.109375" defaultRowHeight="14.4" x14ac:dyDescent="0.3"/>
  <cols>
    <col min="1" max="1" width="5" style="45" customWidth="1"/>
    <col min="2" max="2" width="35.109375" style="45" customWidth="1"/>
    <col min="3" max="3" width="13.109375" style="45" customWidth="1"/>
    <col min="4" max="12" width="8.5546875" style="45" customWidth="1"/>
    <col min="13" max="13" width="9.109375" style="45"/>
    <col min="14" max="14" width="11" style="45" bestFit="1" customWidth="1"/>
    <col min="15" max="15" width="10" style="45" customWidth="1"/>
    <col min="16" max="16384" width="9.109375" style="45"/>
  </cols>
  <sheetData>
    <row r="1" spans="1:16" s="53" customFormat="1" ht="15.6" x14ac:dyDescent="0.3">
      <c r="A1" s="134" t="s">
        <v>60</v>
      </c>
      <c r="B1" s="134"/>
      <c r="C1" s="134"/>
      <c r="D1" s="134"/>
      <c r="E1" s="134"/>
      <c r="F1" s="134"/>
      <c r="G1" s="134"/>
      <c r="H1" s="134"/>
      <c r="I1" s="134"/>
      <c r="J1" s="134"/>
      <c r="K1" s="134"/>
      <c r="L1" s="134"/>
      <c r="M1" s="134"/>
    </row>
    <row r="2" spans="1:16" s="44" customFormat="1" ht="53.25" customHeight="1" x14ac:dyDescent="0.35">
      <c r="A2" s="135" t="s">
        <v>125</v>
      </c>
      <c r="B2" s="136"/>
      <c r="C2" s="136"/>
      <c r="D2" s="136"/>
      <c r="E2" s="136"/>
      <c r="F2" s="136"/>
      <c r="G2" s="136"/>
      <c r="H2" s="136"/>
      <c r="I2" s="136"/>
      <c r="J2" s="136"/>
      <c r="K2" s="136"/>
      <c r="L2" s="136"/>
      <c r="M2" s="136"/>
    </row>
    <row r="3" spans="1:16" s="44" customFormat="1" ht="25.5" customHeight="1" x14ac:dyDescent="0.35">
      <c r="A3" s="132" t="s">
        <v>133</v>
      </c>
      <c r="B3" s="132"/>
      <c r="C3" s="132"/>
      <c r="D3" s="132"/>
      <c r="E3" s="132"/>
      <c r="F3" s="132"/>
      <c r="G3" s="132"/>
      <c r="H3" s="132"/>
      <c r="I3" s="132"/>
      <c r="J3" s="132"/>
      <c r="K3" s="132"/>
      <c r="L3" s="132"/>
      <c r="M3" s="132"/>
    </row>
    <row r="4" spans="1:16" s="51" customFormat="1" ht="19.5" customHeight="1" x14ac:dyDescent="0.3">
      <c r="A4" s="52"/>
      <c r="B4" s="52"/>
      <c r="C4" s="52"/>
      <c r="D4" s="52"/>
      <c r="E4" s="52"/>
      <c r="F4" s="52"/>
      <c r="G4" s="137" t="s">
        <v>0</v>
      </c>
      <c r="H4" s="137"/>
      <c r="I4" s="137"/>
      <c r="J4" s="137"/>
      <c r="K4" s="137"/>
      <c r="L4" s="137"/>
      <c r="M4" s="137"/>
    </row>
    <row r="5" spans="1:16" s="47" customFormat="1" ht="20.25" customHeight="1" x14ac:dyDescent="0.25">
      <c r="A5" s="138" t="s">
        <v>1</v>
      </c>
      <c r="B5" s="138" t="s">
        <v>2</v>
      </c>
      <c r="C5" s="138" t="s">
        <v>61</v>
      </c>
      <c r="D5" s="141" t="s">
        <v>10</v>
      </c>
      <c r="E5" s="142"/>
      <c r="F5" s="143"/>
      <c r="G5" s="141" t="s">
        <v>11</v>
      </c>
      <c r="H5" s="142"/>
      <c r="I5" s="143"/>
      <c r="J5" s="138" t="s">
        <v>57</v>
      </c>
      <c r="K5" s="138" t="s">
        <v>62</v>
      </c>
      <c r="L5" s="138" t="s">
        <v>63</v>
      </c>
      <c r="M5" s="138" t="s">
        <v>3</v>
      </c>
    </row>
    <row r="6" spans="1:16" s="47" customFormat="1" ht="20.25" customHeight="1" x14ac:dyDescent="0.3">
      <c r="A6" s="139"/>
      <c r="B6" s="139"/>
      <c r="C6" s="139"/>
      <c r="D6" s="138" t="s">
        <v>4</v>
      </c>
      <c r="E6" s="141" t="s">
        <v>5</v>
      </c>
      <c r="F6" s="143"/>
      <c r="G6" s="138" t="s">
        <v>4</v>
      </c>
      <c r="H6" s="141" t="s">
        <v>5</v>
      </c>
      <c r="I6" s="143"/>
      <c r="J6" s="139"/>
      <c r="K6" s="139"/>
      <c r="L6" s="139"/>
      <c r="M6" s="139"/>
      <c r="N6" s="48"/>
      <c r="O6" s="48"/>
      <c r="P6" s="48"/>
    </row>
    <row r="7" spans="1:16" s="47" customFormat="1" ht="15" customHeight="1" x14ac:dyDescent="0.3">
      <c r="A7" s="139"/>
      <c r="B7" s="139"/>
      <c r="C7" s="139"/>
      <c r="D7" s="139"/>
      <c r="E7" s="133" t="s">
        <v>6</v>
      </c>
      <c r="F7" s="133" t="s">
        <v>7</v>
      </c>
      <c r="G7" s="139"/>
      <c r="H7" s="133" t="s">
        <v>6</v>
      </c>
      <c r="I7" s="133" t="s">
        <v>7</v>
      </c>
      <c r="J7" s="139"/>
      <c r="K7" s="139"/>
      <c r="L7" s="139"/>
      <c r="M7" s="139"/>
      <c r="N7" s="48"/>
      <c r="O7" s="48"/>
      <c r="P7" s="48"/>
    </row>
    <row r="8" spans="1:16" s="47" customFormat="1" ht="61.5" customHeight="1" x14ac:dyDescent="0.3">
      <c r="A8" s="140"/>
      <c r="B8" s="140"/>
      <c r="C8" s="140"/>
      <c r="D8" s="140"/>
      <c r="E8" s="133"/>
      <c r="F8" s="133"/>
      <c r="G8" s="140"/>
      <c r="H8" s="133"/>
      <c r="I8" s="133"/>
      <c r="J8" s="140"/>
      <c r="K8" s="140"/>
      <c r="L8" s="140"/>
      <c r="M8" s="140"/>
      <c r="N8" s="48"/>
      <c r="O8" s="48"/>
      <c r="P8" s="48"/>
    </row>
    <row r="9" spans="1:16" s="47" customFormat="1" ht="42" customHeight="1" x14ac:dyDescent="0.3">
      <c r="A9" s="61"/>
      <c r="B9" s="61" t="s">
        <v>4</v>
      </c>
      <c r="C9" s="65">
        <f t="shared" ref="C9:L9" si="0">SUM(C10:C10)</f>
        <v>49704</v>
      </c>
      <c r="D9" s="65">
        <f t="shared" si="0"/>
        <v>40640</v>
      </c>
      <c r="E9" s="65">
        <f t="shared" si="0"/>
        <v>25361</v>
      </c>
      <c r="F9" s="65">
        <f t="shared" si="0"/>
        <v>15279</v>
      </c>
      <c r="G9" s="65">
        <f t="shared" si="0"/>
        <v>4064</v>
      </c>
      <c r="H9" s="65">
        <f t="shared" si="0"/>
        <v>2536.1</v>
      </c>
      <c r="I9" s="65">
        <f t="shared" si="0"/>
        <v>1527.9</v>
      </c>
      <c r="J9" s="65">
        <f t="shared" si="0"/>
        <v>5000</v>
      </c>
      <c r="K9" s="65">
        <f t="shared" si="0"/>
        <v>0</v>
      </c>
      <c r="L9" s="65">
        <f t="shared" si="0"/>
        <v>0</v>
      </c>
      <c r="M9" s="65"/>
      <c r="N9" s="48"/>
      <c r="O9" s="48"/>
      <c r="P9" s="48"/>
    </row>
    <row r="10" spans="1:16" s="47" customFormat="1" ht="85.95" customHeight="1" x14ac:dyDescent="0.3">
      <c r="A10" s="62">
        <v>1</v>
      </c>
      <c r="B10" s="63" t="s">
        <v>126</v>
      </c>
      <c r="C10" s="64">
        <f>D10+G10+J10+K10+L10</f>
        <v>49704</v>
      </c>
      <c r="D10" s="64">
        <f>E10+F10</f>
        <v>40640</v>
      </c>
      <c r="E10" s="64">
        <v>25361</v>
      </c>
      <c r="F10" s="64">
        <v>15279</v>
      </c>
      <c r="G10" s="64">
        <f>H10+I10</f>
        <v>4064</v>
      </c>
      <c r="H10" s="64">
        <v>2536.1</v>
      </c>
      <c r="I10" s="70">
        <v>1527.9</v>
      </c>
      <c r="J10" s="64">
        <v>5000</v>
      </c>
      <c r="K10" s="64">
        <v>0</v>
      </c>
      <c r="L10" s="64">
        <v>0</v>
      </c>
      <c r="M10" s="65"/>
      <c r="N10" s="49"/>
      <c r="O10" s="49"/>
      <c r="P10" s="48"/>
    </row>
    <row r="11" spans="1:16" x14ac:dyDescent="0.3">
      <c r="G11" s="54"/>
      <c r="N11" s="50"/>
      <c r="O11" s="50"/>
      <c r="P11" s="50"/>
    </row>
    <row r="12" spans="1:16" x14ac:dyDescent="0.3">
      <c r="B12" s="1" t="s">
        <v>8</v>
      </c>
      <c r="C12" s="1"/>
      <c r="G12" s="54"/>
      <c r="N12" s="50"/>
      <c r="O12" s="50"/>
      <c r="P12" s="50"/>
    </row>
    <row r="13" spans="1:16" x14ac:dyDescent="0.3">
      <c r="B13" s="45" t="s">
        <v>8</v>
      </c>
      <c r="C13" s="54"/>
      <c r="D13" s="46"/>
      <c r="E13" s="46"/>
      <c r="G13" s="54"/>
      <c r="N13" s="50"/>
      <c r="O13" s="50"/>
      <c r="P13" s="50"/>
    </row>
    <row r="14" spans="1:16" x14ac:dyDescent="0.3">
      <c r="B14" s="45" t="s">
        <v>8</v>
      </c>
      <c r="N14" s="50"/>
      <c r="O14" s="50"/>
      <c r="P14" s="50"/>
    </row>
    <row r="15" spans="1:16" x14ac:dyDescent="0.3">
      <c r="B15" s="45" t="s">
        <v>8</v>
      </c>
      <c r="N15" s="50"/>
      <c r="O15" s="50"/>
      <c r="P15" s="50"/>
    </row>
  </sheetData>
  <mergeCells count="21">
    <mergeCell ref="A1:M1"/>
    <mergeCell ref="A2:M2"/>
    <mergeCell ref="G4:M4"/>
    <mergeCell ref="A5:A8"/>
    <mergeCell ref="B5:B8"/>
    <mergeCell ref="D5:F5"/>
    <mergeCell ref="G5:I5"/>
    <mergeCell ref="M5:M8"/>
    <mergeCell ref="D6:D8"/>
    <mergeCell ref="J5:J8"/>
    <mergeCell ref="K5:K8"/>
    <mergeCell ref="L5:L8"/>
    <mergeCell ref="C5:C8"/>
    <mergeCell ref="E6:F6"/>
    <mergeCell ref="G6:G8"/>
    <mergeCell ref="H6:I6"/>
    <mergeCell ref="A3:M3"/>
    <mergeCell ref="E7:E8"/>
    <mergeCell ref="F7:F8"/>
    <mergeCell ref="H7:H8"/>
    <mergeCell ref="I7:I8"/>
  </mergeCells>
  <pageMargins left="0.86614173228346503" right="0.15748031496063" top="0.74803149606299202" bottom="0.74803149606299202" header="0.31496062992126" footer="0.31496062992126"/>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Zeros="0" tabSelected="1" topLeftCell="A52" zoomScale="70" zoomScaleNormal="70" workbookViewId="0">
      <selection activeCell="L8" sqref="L8"/>
    </sheetView>
  </sheetViews>
  <sheetFormatPr defaultColWidth="9.109375" defaultRowHeight="15.6" x14ac:dyDescent="0.3"/>
  <cols>
    <col min="1" max="1" width="7.33203125" style="43" customWidth="1"/>
    <col min="2" max="2" width="70.21875" style="60" customWidth="1"/>
    <col min="3" max="3" width="10.5546875" style="42" customWidth="1"/>
    <col min="4" max="4" width="10.33203125" style="42" customWidth="1"/>
    <col min="5" max="5" width="16.109375" style="42" customWidth="1"/>
    <col min="6" max="6" width="13.33203125" style="58" customWidth="1"/>
    <col min="7" max="7" width="12.5546875" style="42" customWidth="1"/>
    <col min="8" max="8" width="11.33203125" style="58" customWidth="1"/>
    <col min="9" max="9" width="11.88671875" style="42" customWidth="1"/>
    <col min="10" max="10" width="10.44140625" style="42" customWidth="1"/>
    <col min="11" max="11" width="12.33203125" style="42" customWidth="1"/>
    <col min="12" max="12" width="13.6640625" style="42" customWidth="1"/>
    <col min="13" max="13" width="20.109375" style="42" customWidth="1"/>
    <col min="14" max="14" width="9.44140625" style="42" customWidth="1"/>
    <col min="15" max="16384" width="9.109375" style="42"/>
  </cols>
  <sheetData>
    <row r="1" spans="1:14" ht="17.399999999999999" x14ac:dyDescent="0.3">
      <c r="A1" s="149" t="s">
        <v>97</v>
      </c>
      <c r="B1" s="149"/>
      <c r="C1" s="149"/>
      <c r="D1" s="149"/>
      <c r="E1" s="149"/>
      <c r="F1" s="149"/>
      <c r="G1" s="149"/>
      <c r="H1" s="149"/>
      <c r="I1" s="149"/>
      <c r="J1" s="149"/>
      <c r="K1" s="149"/>
      <c r="L1" s="149"/>
      <c r="M1" s="149"/>
      <c r="N1" s="149"/>
    </row>
    <row r="2" spans="1:14" ht="43.2" customHeight="1" x14ac:dyDescent="0.3">
      <c r="A2" s="150" t="s">
        <v>228</v>
      </c>
      <c r="B2" s="150"/>
      <c r="C2" s="150"/>
      <c r="D2" s="150"/>
      <c r="E2" s="150"/>
      <c r="F2" s="150"/>
      <c r="G2" s="150"/>
      <c r="H2" s="150"/>
      <c r="I2" s="150"/>
      <c r="J2" s="150"/>
      <c r="K2" s="150"/>
      <c r="L2" s="150"/>
      <c r="M2" s="150"/>
      <c r="N2" s="150"/>
    </row>
    <row r="3" spans="1:14" ht="25.5" customHeight="1" x14ac:dyDescent="0.3">
      <c r="A3" s="147" t="s">
        <v>255</v>
      </c>
      <c r="B3" s="147"/>
      <c r="C3" s="147"/>
      <c r="D3" s="147"/>
      <c r="E3" s="147"/>
      <c r="F3" s="147"/>
      <c r="G3" s="147"/>
      <c r="H3" s="147"/>
      <c r="I3" s="147"/>
      <c r="J3" s="147"/>
      <c r="K3" s="147"/>
      <c r="L3" s="147"/>
      <c r="M3" s="147"/>
      <c r="N3" s="147"/>
    </row>
    <row r="4" spans="1:14" ht="21.75" customHeight="1" x14ac:dyDescent="0.3">
      <c r="A4" s="55"/>
      <c r="B4" s="59"/>
      <c r="C4" s="56"/>
      <c r="D4" s="56"/>
      <c r="E4" s="56"/>
      <c r="F4" s="66"/>
      <c r="G4" s="56"/>
      <c r="H4" s="66"/>
      <c r="I4" s="56"/>
      <c r="J4" s="56"/>
      <c r="K4" s="56"/>
      <c r="L4" s="56"/>
      <c r="M4" s="56"/>
      <c r="N4" s="57"/>
    </row>
    <row r="5" spans="1:14" ht="39.75" customHeight="1" x14ac:dyDescent="0.3">
      <c r="A5" s="148" t="s">
        <v>27</v>
      </c>
      <c r="B5" s="151" t="s">
        <v>65</v>
      </c>
      <c r="C5" s="148" t="s">
        <v>66</v>
      </c>
      <c r="D5" s="148"/>
      <c r="E5" s="148" t="s">
        <v>67</v>
      </c>
      <c r="F5" s="148" t="s">
        <v>68</v>
      </c>
      <c r="G5" s="148"/>
      <c r="H5" s="148"/>
      <c r="I5" s="148"/>
      <c r="J5" s="148"/>
      <c r="K5" s="148"/>
      <c r="L5" s="148"/>
      <c r="M5" s="148" t="s">
        <v>69</v>
      </c>
      <c r="N5" s="148" t="s">
        <v>3</v>
      </c>
    </row>
    <row r="6" spans="1:14" ht="39" customHeight="1" x14ac:dyDescent="0.3">
      <c r="A6" s="148"/>
      <c r="B6" s="152"/>
      <c r="C6" s="148" t="s">
        <v>70</v>
      </c>
      <c r="D6" s="148" t="s">
        <v>71</v>
      </c>
      <c r="E6" s="148"/>
      <c r="F6" s="148" t="s">
        <v>10</v>
      </c>
      <c r="G6" s="148"/>
      <c r="H6" s="148" t="s">
        <v>11</v>
      </c>
      <c r="I6" s="148"/>
      <c r="J6" s="148" t="s">
        <v>72</v>
      </c>
      <c r="K6" s="148" t="s">
        <v>73</v>
      </c>
      <c r="L6" s="148" t="s">
        <v>74</v>
      </c>
      <c r="M6" s="148"/>
      <c r="N6" s="148"/>
    </row>
    <row r="7" spans="1:14" ht="141" customHeight="1" x14ac:dyDescent="0.3">
      <c r="A7" s="148"/>
      <c r="B7" s="153"/>
      <c r="C7" s="148"/>
      <c r="D7" s="148"/>
      <c r="E7" s="148"/>
      <c r="F7" s="113" t="s">
        <v>75</v>
      </c>
      <c r="G7" s="113" t="s">
        <v>76</v>
      </c>
      <c r="H7" s="113" t="s">
        <v>75</v>
      </c>
      <c r="I7" s="113" t="s">
        <v>76</v>
      </c>
      <c r="J7" s="148"/>
      <c r="K7" s="148"/>
      <c r="L7" s="148"/>
      <c r="M7" s="148"/>
      <c r="N7" s="148"/>
    </row>
    <row r="8" spans="1:14" ht="42" customHeight="1" x14ac:dyDescent="0.3">
      <c r="A8" s="148" t="s">
        <v>58</v>
      </c>
      <c r="B8" s="148"/>
      <c r="C8" s="113"/>
      <c r="D8" s="113"/>
      <c r="E8" s="114">
        <f>F8+G8+H8+I8+J8+K8+L8</f>
        <v>49704</v>
      </c>
      <c r="F8" s="114">
        <f t="shared" ref="F8:L8" si="0">F9+F15+F16+F23+F27+F36+F39+F40+F47+F50</f>
        <v>25361</v>
      </c>
      <c r="G8" s="114">
        <f t="shared" si="0"/>
        <v>15279</v>
      </c>
      <c r="H8" s="115">
        <f t="shared" si="0"/>
        <v>2536.1000000000004</v>
      </c>
      <c r="I8" s="115">
        <f t="shared" si="0"/>
        <v>1527.9</v>
      </c>
      <c r="J8" s="114">
        <f t="shared" si="0"/>
        <v>5000</v>
      </c>
      <c r="K8" s="114">
        <f t="shared" si="0"/>
        <v>0</v>
      </c>
      <c r="L8" s="114">
        <f t="shared" si="0"/>
        <v>0</v>
      </c>
      <c r="M8" s="116"/>
      <c r="N8" s="116"/>
    </row>
    <row r="9" spans="1:14" ht="54" customHeight="1" x14ac:dyDescent="0.3">
      <c r="A9" s="113">
        <v>1</v>
      </c>
      <c r="B9" s="117" t="s">
        <v>77</v>
      </c>
      <c r="C9" s="113"/>
      <c r="D9" s="113"/>
      <c r="E9" s="115">
        <f t="shared" ref="E9:L9" si="1">SUM(E10:E14)</f>
        <v>9324.7999999999993</v>
      </c>
      <c r="F9" s="114">
        <f t="shared" si="1"/>
        <v>3202</v>
      </c>
      <c r="G9" s="114">
        <f t="shared" si="1"/>
        <v>2366</v>
      </c>
      <c r="H9" s="115">
        <f t="shared" si="1"/>
        <v>320.20000000000005</v>
      </c>
      <c r="I9" s="115">
        <f t="shared" si="1"/>
        <v>236.60000000000002</v>
      </c>
      <c r="J9" s="114">
        <f t="shared" si="1"/>
        <v>3200</v>
      </c>
      <c r="K9" s="114">
        <f t="shared" si="1"/>
        <v>0</v>
      </c>
      <c r="L9" s="114">
        <f t="shared" si="1"/>
        <v>0</v>
      </c>
      <c r="M9" s="144" t="s">
        <v>122</v>
      </c>
      <c r="N9" s="118"/>
    </row>
    <row r="10" spans="1:14" ht="24.75" customHeight="1" x14ac:dyDescent="0.3">
      <c r="A10" s="116" t="s">
        <v>80</v>
      </c>
      <c r="B10" s="119" t="s">
        <v>64</v>
      </c>
      <c r="C10" s="116" t="s">
        <v>111</v>
      </c>
      <c r="D10" s="116">
        <v>5</v>
      </c>
      <c r="E10" s="120">
        <f>F10+G10+H10+I10+J10+K10+L10</f>
        <v>1420</v>
      </c>
      <c r="F10" s="120">
        <f>D10*40</f>
        <v>200</v>
      </c>
      <c r="G10" s="120"/>
      <c r="H10" s="120">
        <f>F10*0.1</f>
        <v>20</v>
      </c>
      <c r="I10" s="120"/>
      <c r="J10" s="120">
        <v>1200</v>
      </c>
      <c r="K10" s="120"/>
      <c r="L10" s="120"/>
      <c r="M10" s="145"/>
      <c r="N10" s="118"/>
    </row>
    <row r="11" spans="1:14" ht="24.75" customHeight="1" x14ac:dyDescent="0.3">
      <c r="A11" s="116" t="s">
        <v>82</v>
      </c>
      <c r="B11" s="119" t="s">
        <v>59</v>
      </c>
      <c r="C11" s="116" t="s">
        <v>111</v>
      </c>
      <c r="D11" s="116">
        <v>10</v>
      </c>
      <c r="E11" s="120">
        <f t="shared" ref="E11:E13" si="2">F11+G11+H11+I11+J11+K11+L11</f>
        <v>440</v>
      </c>
      <c r="F11" s="120">
        <f>D11*40</f>
        <v>400</v>
      </c>
      <c r="G11" s="120"/>
      <c r="H11" s="120">
        <f t="shared" ref="H11:H12" si="3">F11*0.1</f>
        <v>40</v>
      </c>
      <c r="I11" s="120"/>
      <c r="J11" s="120"/>
      <c r="K11" s="120"/>
      <c r="L11" s="120"/>
      <c r="M11" s="145"/>
      <c r="N11" s="118"/>
    </row>
    <row r="12" spans="1:14" ht="24.75" customHeight="1" x14ac:dyDescent="0.3">
      <c r="A12" s="116" t="s">
        <v>86</v>
      </c>
      <c r="B12" s="119" t="s">
        <v>30</v>
      </c>
      <c r="C12" s="116" t="s">
        <v>111</v>
      </c>
      <c r="D12" s="116">
        <v>22</v>
      </c>
      <c r="E12" s="120">
        <f t="shared" si="2"/>
        <v>544.5</v>
      </c>
      <c r="F12" s="120">
        <f>D12*22.5</f>
        <v>495</v>
      </c>
      <c r="G12" s="120"/>
      <c r="H12" s="120">
        <f t="shared" si="3"/>
        <v>49.5</v>
      </c>
      <c r="I12" s="120"/>
      <c r="J12" s="120"/>
      <c r="K12" s="120"/>
      <c r="L12" s="120"/>
      <c r="M12" s="145"/>
      <c r="N12" s="118"/>
    </row>
    <row r="13" spans="1:14" ht="24.75" customHeight="1" x14ac:dyDescent="0.3">
      <c r="A13" s="116" t="s">
        <v>88</v>
      </c>
      <c r="B13" s="119" t="s">
        <v>116</v>
      </c>
      <c r="C13" s="116" t="s">
        <v>111</v>
      </c>
      <c r="D13" s="116"/>
      <c r="E13" s="120">
        <f t="shared" si="2"/>
        <v>4602.6000000000004</v>
      </c>
      <c r="F13" s="120"/>
      <c r="G13" s="120">
        <v>2366</v>
      </c>
      <c r="H13" s="120"/>
      <c r="I13" s="121">
        <f>G13*0.1</f>
        <v>236.60000000000002</v>
      </c>
      <c r="J13" s="120">
        <v>2000</v>
      </c>
      <c r="K13" s="120"/>
      <c r="L13" s="120"/>
      <c r="M13" s="146"/>
      <c r="N13" s="116"/>
    </row>
    <row r="14" spans="1:14" ht="34.5" customHeight="1" x14ac:dyDescent="0.3">
      <c r="A14" s="116" t="s">
        <v>137</v>
      </c>
      <c r="B14" s="119" t="s">
        <v>79</v>
      </c>
      <c r="C14" s="116" t="s">
        <v>141</v>
      </c>
      <c r="D14" s="116"/>
      <c r="E14" s="120">
        <f t="shared" ref="E14" si="4">F14+G14+H14+I14+J14+K14+L14</f>
        <v>2317.6999999999998</v>
      </c>
      <c r="F14" s="120">
        <v>2107</v>
      </c>
      <c r="G14" s="120"/>
      <c r="H14" s="121">
        <f t="shared" ref="H14" si="5">F14*0.1</f>
        <v>210.70000000000002</v>
      </c>
      <c r="I14" s="120"/>
      <c r="J14" s="120"/>
      <c r="K14" s="120"/>
      <c r="L14" s="120"/>
      <c r="M14" s="116" t="s">
        <v>123</v>
      </c>
      <c r="N14" s="116"/>
    </row>
    <row r="15" spans="1:14" ht="25.5" customHeight="1" x14ac:dyDescent="0.3">
      <c r="A15" s="113">
        <v>2</v>
      </c>
      <c r="B15" s="117" t="s">
        <v>117</v>
      </c>
      <c r="C15" s="113"/>
      <c r="D15" s="113"/>
      <c r="E15" s="113"/>
      <c r="F15" s="113"/>
      <c r="G15" s="113"/>
      <c r="H15" s="113"/>
      <c r="I15" s="113"/>
      <c r="J15" s="113"/>
      <c r="K15" s="113"/>
      <c r="L15" s="113"/>
      <c r="M15" s="116"/>
      <c r="N15" s="116"/>
    </row>
    <row r="16" spans="1:14" ht="60" customHeight="1" x14ac:dyDescent="0.3">
      <c r="A16" s="113">
        <v>3</v>
      </c>
      <c r="B16" s="117" t="s">
        <v>31</v>
      </c>
      <c r="C16" s="113"/>
      <c r="D16" s="113"/>
      <c r="E16" s="115">
        <f>E17+E21</f>
        <v>7015.1</v>
      </c>
      <c r="F16" s="115">
        <f t="shared" ref="F16:L16" si="6">F17+F21</f>
        <v>0</v>
      </c>
      <c r="G16" s="114">
        <f t="shared" si="6"/>
        <v>4741</v>
      </c>
      <c r="H16" s="115">
        <f t="shared" si="6"/>
        <v>0</v>
      </c>
      <c r="I16" s="115">
        <f t="shared" si="6"/>
        <v>474.1</v>
      </c>
      <c r="J16" s="114">
        <f t="shared" si="6"/>
        <v>1800</v>
      </c>
      <c r="K16" s="115">
        <f t="shared" si="6"/>
        <v>0</v>
      </c>
      <c r="L16" s="115">
        <f t="shared" si="6"/>
        <v>0</v>
      </c>
      <c r="M16" s="116"/>
      <c r="N16" s="116"/>
    </row>
    <row r="17" spans="1:14" ht="48.75" customHeight="1" x14ac:dyDescent="0.3">
      <c r="A17" s="122" t="s">
        <v>80</v>
      </c>
      <c r="B17" s="123" t="s">
        <v>81</v>
      </c>
      <c r="C17" s="122"/>
      <c r="D17" s="122"/>
      <c r="E17" s="124">
        <f>SUM(E18:E20)</f>
        <v>974.59999999999991</v>
      </c>
      <c r="F17" s="124">
        <f t="shared" ref="F17:L17" si="7">SUM(F18:F20)</f>
        <v>0</v>
      </c>
      <c r="G17" s="124">
        <f t="shared" si="7"/>
        <v>886</v>
      </c>
      <c r="H17" s="124">
        <f t="shared" si="7"/>
        <v>0</v>
      </c>
      <c r="I17" s="124">
        <f t="shared" si="7"/>
        <v>88.600000000000009</v>
      </c>
      <c r="J17" s="124">
        <f t="shared" si="7"/>
        <v>0</v>
      </c>
      <c r="K17" s="124">
        <f t="shared" si="7"/>
        <v>0</v>
      </c>
      <c r="L17" s="124">
        <f t="shared" si="7"/>
        <v>0</v>
      </c>
      <c r="M17" s="116" t="s">
        <v>122</v>
      </c>
      <c r="N17" s="116"/>
    </row>
    <row r="18" spans="1:14" ht="36" customHeight="1" x14ac:dyDescent="0.3">
      <c r="A18" s="116" t="s">
        <v>78</v>
      </c>
      <c r="B18" s="119" t="s">
        <v>112</v>
      </c>
      <c r="C18" s="125"/>
      <c r="D18" s="125"/>
      <c r="E18" s="121">
        <f>F18+G18+H18+I18+J18+K18+L18</f>
        <v>220</v>
      </c>
      <c r="F18" s="120">
        <v>0</v>
      </c>
      <c r="G18" s="120">
        <v>200</v>
      </c>
      <c r="H18" s="120">
        <v>0</v>
      </c>
      <c r="I18" s="121">
        <f>G18*0.1</f>
        <v>20</v>
      </c>
      <c r="J18" s="121">
        <v>0</v>
      </c>
      <c r="K18" s="121">
        <v>0</v>
      </c>
      <c r="L18" s="121">
        <v>0</v>
      </c>
      <c r="M18" s="116"/>
      <c r="N18" s="116"/>
    </row>
    <row r="19" spans="1:14" ht="25.5" customHeight="1" x14ac:dyDescent="0.3">
      <c r="A19" s="116" t="s">
        <v>78</v>
      </c>
      <c r="B19" s="119" t="s">
        <v>113</v>
      </c>
      <c r="C19" s="125"/>
      <c r="D19" s="125"/>
      <c r="E19" s="121">
        <f t="shared" ref="E19:E20" si="8">F19+G19+H19+I19+J19+K19+L19</f>
        <v>499.4</v>
      </c>
      <c r="F19" s="120">
        <v>0</v>
      </c>
      <c r="G19" s="120">
        <v>454</v>
      </c>
      <c r="H19" s="120">
        <v>0</v>
      </c>
      <c r="I19" s="121">
        <f t="shared" ref="I19:I20" si="9">G19*0.1</f>
        <v>45.400000000000006</v>
      </c>
      <c r="J19" s="121">
        <v>0</v>
      </c>
      <c r="K19" s="121">
        <v>0</v>
      </c>
      <c r="L19" s="121">
        <v>0</v>
      </c>
      <c r="M19" s="116"/>
      <c r="N19" s="116"/>
    </row>
    <row r="20" spans="1:14" ht="45" customHeight="1" x14ac:dyDescent="0.3">
      <c r="A20" s="116" t="s">
        <v>78</v>
      </c>
      <c r="B20" s="119" t="s">
        <v>114</v>
      </c>
      <c r="C20" s="125"/>
      <c r="D20" s="125"/>
      <c r="E20" s="121">
        <f t="shared" si="8"/>
        <v>255.2</v>
      </c>
      <c r="F20" s="120">
        <v>0</v>
      </c>
      <c r="G20" s="120">
        <v>232</v>
      </c>
      <c r="H20" s="120">
        <v>0</v>
      </c>
      <c r="I20" s="121">
        <f t="shared" si="9"/>
        <v>23.200000000000003</v>
      </c>
      <c r="J20" s="121">
        <v>0</v>
      </c>
      <c r="K20" s="121">
        <v>0</v>
      </c>
      <c r="L20" s="121">
        <v>0</v>
      </c>
      <c r="M20" s="116"/>
      <c r="N20" s="116"/>
    </row>
    <row r="21" spans="1:14" ht="66" customHeight="1" x14ac:dyDescent="0.3">
      <c r="A21" s="122" t="s">
        <v>82</v>
      </c>
      <c r="B21" s="123" t="s">
        <v>83</v>
      </c>
      <c r="C21" s="122"/>
      <c r="D21" s="122"/>
      <c r="E21" s="124">
        <f>E22</f>
        <v>6040.5</v>
      </c>
      <c r="F21" s="124">
        <f t="shared" ref="F21:L21" si="10">F22</f>
        <v>0</v>
      </c>
      <c r="G21" s="126">
        <f t="shared" si="10"/>
        <v>3855</v>
      </c>
      <c r="H21" s="124">
        <f t="shared" si="10"/>
        <v>0</v>
      </c>
      <c r="I21" s="124">
        <f t="shared" si="10"/>
        <v>385.5</v>
      </c>
      <c r="J21" s="126">
        <f t="shared" si="10"/>
        <v>1800</v>
      </c>
      <c r="K21" s="124">
        <f t="shared" si="10"/>
        <v>0</v>
      </c>
      <c r="L21" s="124">
        <f t="shared" si="10"/>
        <v>0</v>
      </c>
      <c r="M21" s="116" t="s">
        <v>122</v>
      </c>
      <c r="N21" s="116"/>
    </row>
    <row r="22" spans="1:14" ht="58.95" customHeight="1" x14ac:dyDescent="0.3">
      <c r="A22" s="125" t="s">
        <v>108</v>
      </c>
      <c r="B22" s="127" t="s">
        <v>254</v>
      </c>
      <c r="C22" s="125"/>
      <c r="D22" s="125"/>
      <c r="E22" s="121">
        <f t="shared" ref="E22" si="11">F22+G22+H22+I22+J22+K22+L22</f>
        <v>6040.5</v>
      </c>
      <c r="F22" s="120">
        <v>0</v>
      </c>
      <c r="G22" s="120">
        <v>3855</v>
      </c>
      <c r="H22" s="120">
        <v>0</v>
      </c>
      <c r="I22" s="121">
        <f>G22*0.1</f>
        <v>385.5</v>
      </c>
      <c r="J22" s="120">
        <v>1800</v>
      </c>
      <c r="K22" s="121">
        <v>0</v>
      </c>
      <c r="L22" s="121">
        <v>0</v>
      </c>
      <c r="M22" s="116"/>
      <c r="N22" s="116"/>
    </row>
    <row r="23" spans="1:14" ht="58.5" customHeight="1" x14ac:dyDescent="0.3">
      <c r="A23" s="113">
        <v>4</v>
      </c>
      <c r="B23" s="117" t="s">
        <v>118</v>
      </c>
      <c r="C23" s="113"/>
      <c r="D23" s="113"/>
      <c r="E23" s="114">
        <f>E24</f>
        <v>22444.400000000001</v>
      </c>
      <c r="F23" s="114">
        <f t="shared" ref="F23:L23" si="12">F24</f>
        <v>18879</v>
      </c>
      <c r="G23" s="114">
        <f t="shared" si="12"/>
        <v>1525</v>
      </c>
      <c r="H23" s="115">
        <f t="shared" si="12"/>
        <v>1887.9</v>
      </c>
      <c r="I23" s="115">
        <f t="shared" si="12"/>
        <v>152.5</v>
      </c>
      <c r="J23" s="114">
        <f t="shared" si="12"/>
        <v>0</v>
      </c>
      <c r="K23" s="114"/>
      <c r="L23" s="114">
        <f t="shared" si="12"/>
        <v>0</v>
      </c>
      <c r="M23" s="116"/>
      <c r="N23" s="116"/>
    </row>
    <row r="24" spans="1:14" ht="43.8" customHeight="1" x14ac:dyDescent="0.3">
      <c r="A24" s="122" t="s">
        <v>80</v>
      </c>
      <c r="B24" s="123" t="s">
        <v>84</v>
      </c>
      <c r="C24" s="122"/>
      <c r="D24" s="122"/>
      <c r="E24" s="126">
        <f t="shared" ref="E24:L24" si="13">E25+E26</f>
        <v>22444.400000000001</v>
      </c>
      <c r="F24" s="126">
        <f t="shared" si="13"/>
        <v>18879</v>
      </c>
      <c r="G24" s="126">
        <f t="shared" si="13"/>
        <v>1525</v>
      </c>
      <c r="H24" s="124">
        <f t="shared" si="13"/>
        <v>1887.9</v>
      </c>
      <c r="I24" s="124">
        <f t="shared" si="13"/>
        <v>152.5</v>
      </c>
      <c r="J24" s="126">
        <f t="shared" si="13"/>
        <v>0</v>
      </c>
      <c r="K24" s="124"/>
      <c r="L24" s="126">
        <f t="shared" si="13"/>
        <v>0</v>
      </c>
      <c r="M24" s="116"/>
      <c r="N24" s="116"/>
    </row>
    <row r="25" spans="1:14" ht="76.2" customHeight="1" x14ac:dyDescent="0.3">
      <c r="A25" s="116" t="s">
        <v>134</v>
      </c>
      <c r="B25" s="119" t="s">
        <v>135</v>
      </c>
      <c r="C25" s="116" t="s">
        <v>115</v>
      </c>
      <c r="D25" s="116"/>
      <c r="E25" s="121">
        <f t="shared" ref="E25" si="14">F25+G25+H25+I25+J25+K25+L25</f>
        <v>7404.1</v>
      </c>
      <c r="F25" s="120">
        <v>6731</v>
      </c>
      <c r="G25" s="120">
        <v>0</v>
      </c>
      <c r="H25" s="121">
        <f>F25*0.1</f>
        <v>673.1</v>
      </c>
      <c r="I25" s="121">
        <f>G25*0.1</f>
        <v>0</v>
      </c>
      <c r="J25" s="121">
        <v>0</v>
      </c>
      <c r="K25" s="121">
        <v>0</v>
      </c>
      <c r="L25" s="121">
        <v>0</v>
      </c>
      <c r="M25" s="116" t="s">
        <v>136</v>
      </c>
      <c r="N25" s="116" t="s">
        <v>143</v>
      </c>
    </row>
    <row r="26" spans="1:14" s="67" customFormat="1" ht="40.200000000000003" customHeight="1" x14ac:dyDescent="0.3">
      <c r="A26" s="122" t="s">
        <v>134</v>
      </c>
      <c r="B26" s="119" t="s">
        <v>138</v>
      </c>
      <c r="C26" s="116" t="s">
        <v>115</v>
      </c>
      <c r="D26" s="116"/>
      <c r="E26" s="120">
        <f>F26+G26+H26+I26+J26+K26+L26</f>
        <v>15040.3</v>
      </c>
      <c r="F26" s="120">
        <v>12148</v>
      </c>
      <c r="G26" s="120">
        <v>1525</v>
      </c>
      <c r="H26" s="121">
        <f>F26*0.1</f>
        <v>1214.8</v>
      </c>
      <c r="I26" s="121">
        <f>G26*0.1</f>
        <v>152.5</v>
      </c>
      <c r="J26" s="121">
        <v>0</v>
      </c>
      <c r="K26" s="121">
        <v>0</v>
      </c>
      <c r="L26" s="121">
        <v>0</v>
      </c>
      <c r="M26" s="116" t="s">
        <v>122</v>
      </c>
      <c r="N26" s="116"/>
    </row>
    <row r="27" spans="1:14" ht="44.25" customHeight="1" x14ac:dyDescent="0.3">
      <c r="A27" s="113">
        <v>5</v>
      </c>
      <c r="B27" s="117" t="s">
        <v>32</v>
      </c>
      <c r="C27" s="113"/>
      <c r="D27" s="113"/>
      <c r="E27" s="115">
        <f>E28</f>
        <v>3048.1</v>
      </c>
      <c r="F27" s="114">
        <f t="shared" ref="F27:L27" si="15">F28+F31+F34</f>
        <v>2471</v>
      </c>
      <c r="G27" s="114">
        <f t="shared" si="15"/>
        <v>5026</v>
      </c>
      <c r="H27" s="114">
        <f t="shared" si="15"/>
        <v>247.10000000000002</v>
      </c>
      <c r="I27" s="115">
        <f t="shared" si="15"/>
        <v>502.6</v>
      </c>
      <c r="J27" s="114">
        <f t="shared" si="15"/>
        <v>0</v>
      </c>
      <c r="K27" s="114">
        <f t="shared" si="15"/>
        <v>0</v>
      </c>
      <c r="L27" s="114">
        <f t="shared" si="15"/>
        <v>0</v>
      </c>
      <c r="M27" s="116"/>
      <c r="N27" s="116"/>
    </row>
    <row r="28" spans="1:14" ht="75.599999999999994" customHeight="1" x14ac:dyDescent="0.3">
      <c r="A28" s="122" t="s">
        <v>80</v>
      </c>
      <c r="B28" s="123" t="s">
        <v>85</v>
      </c>
      <c r="C28" s="122"/>
      <c r="D28" s="122"/>
      <c r="E28" s="124">
        <f>SUM(E29:E30)</f>
        <v>3048.1</v>
      </c>
      <c r="F28" s="126">
        <f t="shared" ref="F28:L28" si="16">SUM(F29:F30)</f>
        <v>2471</v>
      </c>
      <c r="G28" s="126">
        <f t="shared" si="16"/>
        <v>300</v>
      </c>
      <c r="H28" s="124">
        <f t="shared" si="16"/>
        <v>247.10000000000002</v>
      </c>
      <c r="I28" s="126">
        <f t="shared" si="16"/>
        <v>30</v>
      </c>
      <c r="J28" s="124"/>
      <c r="K28" s="126">
        <f t="shared" si="16"/>
        <v>0</v>
      </c>
      <c r="L28" s="126">
        <f t="shared" si="16"/>
        <v>0</v>
      </c>
      <c r="M28" s="116"/>
      <c r="N28" s="116"/>
    </row>
    <row r="29" spans="1:14" ht="61.5" customHeight="1" x14ac:dyDescent="0.3">
      <c r="A29" s="125" t="s">
        <v>108</v>
      </c>
      <c r="B29" s="119" t="s">
        <v>107</v>
      </c>
      <c r="C29" s="122"/>
      <c r="D29" s="122"/>
      <c r="E29" s="120">
        <f>F29+G29+H29+I29+J29+K29+L29</f>
        <v>330</v>
      </c>
      <c r="F29" s="120">
        <v>0</v>
      </c>
      <c r="G29" s="120">
        <v>300</v>
      </c>
      <c r="H29" s="120">
        <v>0</v>
      </c>
      <c r="I29" s="120">
        <f>G29*0.1</f>
        <v>30</v>
      </c>
      <c r="J29" s="121">
        <v>0</v>
      </c>
      <c r="K29" s="121">
        <v>0</v>
      </c>
      <c r="L29" s="121">
        <v>0</v>
      </c>
      <c r="M29" s="116" t="s">
        <v>127</v>
      </c>
      <c r="N29" s="116"/>
    </row>
    <row r="30" spans="1:14" ht="43.2" customHeight="1" x14ac:dyDescent="0.3">
      <c r="A30" s="125" t="s">
        <v>108</v>
      </c>
      <c r="B30" s="130" t="s">
        <v>142</v>
      </c>
      <c r="C30" s="122"/>
      <c r="D30" s="122"/>
      <c r="E30" s="120">
        <f>F30+G30+H30+I30+J30+K30+L30</f>
        <v>2718.1</v>
      </c>
      <c r="F30" s="120">
        <v>2471</v>
      </c>
      <c r="G30" s="120">
        <v>0</v>
      </c>
      <c r="H30" s="121">
        <f>F30*0.1</f>
        <v>247.10000000000002</v>
      </c>
      <c r="I30" s="120">
        <v>0</v>
      </c>
      <c r="J30" s="121"/>
      <c r="K30" s="121"/>
      <c r="L30" s="121"/>
      <c r="M30" s="116" t="s">
        <v>231</v>
      </c>
      <c r="N30" s="116"/>
    </row>
    <row r="31" spans="1:14" ht="57" customHeight="1" x14ac:dyDescent="0.3">
      <c r="A31" s="122" t="s">
        <v>82</v>
      </c>
      <c r="B31" s="123" t="s">
        <v>87</v>
      </c>
      <c r="C31" s="122"/>
      <c r="D31" s="122"/>
      <c r="E31" s="124">
        <f>SUM(E32:E33)</f>
        <v>4944.5</v>
      </c>
      <c r="F31" s="126">
        <f t="shared" ref="F31:L31" si="17">SUM(F32:F33)</f>
        <v>0</v>
      </c>
      <c r="G31" s="126">
        <f t="shared" si="17"/>
        <v>4495</v>
      </c>
      <c r="H31" s="126">
        <f t="shared" si="17"/>
        <v>0</v>
      </c>
      <c r="I31" s="124">
        <f t="shared" si="17"/>
        <v>449.5</v>
      </c>
      <c r="J31" s="126">
        <f t="shared" si="17"/>
        <v>0</v>
      </c>
      <c r="K31" s="126">
        <f t="shared" si="17"/>
        <v>0</v>
      </c>
      <c r="L31" s="126">
        <f t="shared" si="17"/>
        <v>0</v>
      </c>
      <c r="M31" s="116"/>
      <c r="N31" s="116"/>
    </row>
    <row r="32" spans="1:14" ht="31.8" customHeight="1" x14ac:dyDescent="0.3">
      <c r="A32" s="125" t="s">
        <v>108</v>
      </c>
      <c r="B32" s="119" t="s">
        <v>109</v>
      </c>
      <c r="C32" s="116" t="s">
        <v>124</v>
      </c>
      <c r="D32" s="122"/>
      <c r="E32" s="120">
        <f>F32+G32+H32+I32+J32+K32+L32</f>
        <v>2744.5</v>
      </c>
      <c r="F32" s="120">
        <v>0</v>
      </c>
      <c r="G32" s="120">
        <v>2495</v>
      </c>
      <c r="H32" s="120">
        <v>0</v>
      </c>
      <c r="I32" s="121">
        <f>G32*0.1</f>
        <v>249.5</v>
      </c>
      <c r="J32" s="121">
        <v>0</v>
      </c>
      <c r="K32" s="121">
        <v>0</v>
      </c>
      <c r="L32" s="121">
        <v>0</v>
      </c>
      <c r="M32" s="116" t="s">
        <v>123</v>
      </c>
      <c r="N32" s="116"/>
    </row>
    <row r="33" spans="1:14" ht="45.6" customHeight="1" x14ac:dyDescent="0.3">
      <c r="A33" s="125"/>
      <c r="B33" s="119" t="s">
        <v>110</v>
      </c>
      <c r="C33" s="116" t="s">
        <v>124</v>
      </c>
      <c r="D33" s="122"/>
      <c r="E33" s="120">
        <f>F33+G33+H33+I33+J33+K33+L33</f>
        <v>2200</v>
      </c>
      <c r="F33" s="120">
        <v>0</v>
      </c>
      <c r="G33" s="120">
        <v>2000</v>
      </c>
      <c r="H33" s="120">
        <v>0</v>
      </c>
      <c r="I33" s="121">
        <f t="shared" ref="I33:I35" si="18">G33*0.1</f>
        <v>200</v>
      </c>
      <c r="J33" s="121">
        <v>0</v>
      </c>
      <c r="K33" s="121">
        <v>0</v>
      </c>
      <c r="L33" s="121">
        <v>0</v>
      </c>
      <c r="M33" s="116" t="s">
        <v>128</v>
      </c>
      <c r="N33" s="116"/>
    </row>
    <row r="34" spans="1:14" ht="36" x14ac:dyDescent="0.3">
      <c r="A34" s="122" t="s">
        <v>88</v>
      </c>
      <c r="B34" s="123" t="s">
        <v>89</v>
      </c>
      <c r="C34" s="122"/>
      <c r="D34" s="122"/>
      <c r="E34" s="124">
        <f>E35</f>
        <v>254.1</v>
      </c>
      <c r="F34" s="124">
        <f t="shared" ref="F34:L34" si="19">F35</f>
        <v>0</v>
      </c>
      <c r="G34" s="126">
        <f t="shared" si="19"/>
        <v>231</v>
      </c>
      <c r="H34" s="124">
        <f t="shared" si="19"/>
        <v>0</v>
      </c>
      <c r="I34" s="121">
        <f t="shared" si="18"/>
        <v>23.1</v>
      </c>
      <c r="J34" s="124">
        <f t="shared" si="19"/>
        <v>0</v>
      </c>
      <c r="K34" s="124">
        <f t="shared" si="19"/>
        <v>0</v>
      </c>
      <c r="L34" s="124">
        <f t="shared" si="19"/>
        <v>0</v>
      </c>
      <c r="M34" s="116"/>
      <c r="N34" s="116"/>
    </row>
    <row r="35" spans="1:14" ht="60" customHeight="1" x14ac:dyDescent="0.3">
      <c r="A35" s="116" t="s">
        <v>78</v>
      </c>
      <c r="B35" s="127" t="s">
        <v>232</v>
      </c>
      <c r="C35" s="122"/>
      <c r="D35" s="122"/>
      <c r="E35" s="121">
        <f>F35+G35+H35+I35+J35+K35+L35</f>
        <v>254.1</v>
      </c>
      <c r="F35" s="120">
        <v>0</v>
      </c>
      <c r="G35" s="120">
        <v>231</v>
      </c>
      <c r="H35" s="120">
        <v>0</v>
      </c>
      <c r="I35" s="121">
        <f t="shared" si="18"/>
        <v>23.1</v>
      </c>
      <c r="J35" s="121">
        <v>0</v>
      </c>
      <c r="K35" s="121">
        <v>0</v>
      </c>
      <c r="L35" s="121">
        <v>0</v>
      </c>
      <c r="M35" s="116" t="s">
        <v>129</v>
      </c>
      <c r="N35" s="116"/>
    </row>
    <row r="36" spans="1:14" ht="45.75" customHeight="1" x14ac:dyDescent="0.3">
      <c r="A36" s="113">
        <v>6</v>
      </c>
      <c r="B36" s="117" t="s">
        <v>33</v>
      </c>
      <c r="C36" s="113"/>
      <c r="D36" s="113"/>
      <c r="E36" s="115">
        <f>E37+E38</f>
        <v>694.09999999999991</v>
      </c>
      <c r="F36" s="114">
        <f t="shared" ref="F36:L36" si="20">F37+F38</f>
        <v>411</v>
      </c>
      <c r="G36" s="114">
        <f t="shared" si="20"/>
        <v>220</v>
      </c>
      <c r="H36" s="115">
        <f t="shared" si="20"/>
        <v>41.1</v>
      </c>
      <c r="I36" s="114">
        <f t="shared" si="20"/>
        <v>22</v>
      </c>
      <c r="J36" s="115">
        <f t="shared" si="20"/>
        <v>0</v>
      </c>
      <c r="K36" s="115">
        <f t="shared" si="20"/>
        <v>0</v>
      </c>
      <c r="L36" s="115">
        <f t="shared" si="20"/>
        <v>0</v>
      </c>
      <c r="M36" s="116"/>
      <c r="N36" s="116"/>
    </row>
    <row r="37" spans="1:14" ht="60" customHeight="1" x14ac:dyDescent="0.3">
      <c r="A37" s="116" t="s">
        <v>108</v>
      </c>
      <c r="B37" s="119" t="s">
        <v>139</v>
      </c>
      <c r="C37" s="116"/>
      <c r="D37" s="116"/>
      <c r="E37" s="121">
        <f>F37+G37+H37+I37+J37+K37+L37</f>
        <v>151.80000000000001</v>
      </c>
      <c r="F37" s="120">
        <v>138</v>
      </c>
      <c r="G37" s="120">
        <v>0</v>
      </c>
      <c r="H37" s="121">
        <f>F37*0.1</f>
        <v>13.8</v>
      </c>
      <c r="I37" s="121"/>
      <c r="J37" s="121"/>
      <c r="K37" s="121"/>
      <c r="L37" s="121"/>
      <c r="M37" s="116" t="s">
        <v>129</v>
      </c>
      <c r="N37" s="116"/>
    </row>
    <row r="38" spans="1:14" ht="82.2" customHeight="1" x14ac:dyDescent="0.3">
      <c r="A38" s="116" t="s">
        <v>108</v>
      </c>
      <c r="B38" s="119" t="s">
        <v>121</v>
      </c>
      <c r="C38" s="116"/>
      <c r="D38" s="116"/>
      <c r="E38" s="121">
        <f>F38+G38+H38+I38+J38+K38+L38</f>
        <v>542.29999999999995</v>
      </c>
      <c r="F38" s="120">
        <v>273</v>
      </c>
      <c r="G38" s="120">
        <v>220</v>
      </c>
      <c r="H38" s="121">
        <f>F38*0.1</f>
        <v>27.3</v>
      </c>
      <c r="I38" s="120">
        <f>G38*0.1</f>
        <v>22</v>
      </c>
      <c r="J38" s="121">
        <v>0</v>
      </c>
      <c r="K38" s="121">
        <v>0</v>
      </c>
      <c r="L38" s="121">
        <v>0</v>
      </c>
      <c r="M38" s="116" t="s">
        <v>132</v>
      </c>
      <c r="N38" s="116" t="s">
        <v>140</v>
      </c>
    </row>
    <row r="39" spans="1:14" ht="27" customHeight="1" x14ac:dyDescent="0.3">
      <c r="A39" s="113">
        <v>7</v>
      </c>
      <c r="B39" s="117" t="s">
        <v>120</v>
      </c>
      <c r="C39" s="113"/>
      <c r="D39" s="113"/>
      <c r="E39" s="114">
        <v>0</v>
      </c>
      <c r="F39" s="113"/>
      <c r="G39" s="113"/>
      <c r="H39" s="113"/>
      <c r="I39" s="113"/>
      <c r="J39" s="113"/>
      <c r="K39" s="113"/>
      <c r="L39" s="113"/>
      <c r="M39" s="116"/>
      <c r="N39" s="116"/>
    </row>
    <row r="40" spans="1:14" ht="34.799999999999997" x14ac:dyDescent="0.3">
      <c r="A40" s="113">
        <v>8</v>
      </c>
      <c r="B40" s="117" t="s">
        <v>119</v>
      </c>
      <c r="C40" s="113"/>
      <c r="D40" s="113"/>
      <c r="E40" s="115">
        <f>SUM(E41:E46)</f>
        <v>690.8</v>
      </c>
      <c r="F40" s="115">
        <f t="shared" ref="F40:I40" si="21">SUM(F41:F46)</f>
        <v>0</v>
      </c>
      <c r="G40" s="114">
        <f t="shared" si="21"/>
        <v>628</v>
      </c>
      <c r="H40" s="115">
        <f t="shared" si="21"/>
        <v>0</v>
      </c>
      <c r="I40" s="115">
        <f t="shared" si="21"/>
        <v>62.8</v>
      </c>
      <c r="J40" s="113"/>
      <c r="K40" s="113"/>
      <c r="L40" s="113"/>
      <c r="M40" s="116"/>
      <c r="N40" s="116"/>
    </row>
    <row r="41" spans="1:14" ht="45.75" customHeight="1" x14ac:dyDescent="0.3">
      <c r="A41" s="125" t="s">
        <v>78</v>
      </c>
      <c r="B41" s="119" t="s">
        <v>101</v>
      </c>
      <c r="C41" s="113"/>
      <c r="D41" s="113"/>
      <c r="E41" s="120">
        <f>F41+G41+H41+I41+J41+K41+L41</f>
        <v>165</v>
      </c>
      <c r="F41" s="121">
        <v>0</v>
      </c>
      <c r="G41" s="120">
        <v>150</v>
      </c>
      <c r="H41" s="121">
        <v>0</v>
      </c>
      <c r="I41" s="120">
        <f>G41*0.1</f>
        <v>15</v>
      </c>
      <c r="J41" s="121">
        <v>0</v>
      </c>
      <c r="K41" s="121">
        <v>0</v>
      </c>
      <c r="L41" s="121">
        <v>0</v>
      </c>
      <c r="M41" s="144" t="s">
        <v>130</v>
      </c>
      <c r="N41" s="144"/>
    </row>
    <row r="42" spans="1:14" ht="62.25" customHeight="1" x14ac:dyDescent="0.3">
      <c r="A42" s="125" t="s">
        <v>78</v>
      </c>
      <c r="B42" s="119" t="s">
        <v>102</v>
      </c>
      <c r="C42" s="113"/>
      <c r="D42" s="113"/>
      <c r="E42" s="120">
        <f t="shared" ref="E42:E46" si="22">F42+G42+H42+I42+J42+K42+L42</f>
        <v>77</v>
      </c>
      <c r="F42" s="121">
        <v>0</v>
      </c>
      <c r="G42" s="120">
        <v>70</v>
      </c>
      <c r="H42" s="121">
        <v>0</v>
      </c>
      <c r="I42" s="120">
        <f t="shared" ref="I42:I46" si="23">G42*0.1</f>
        <v>7</v>
      </c>
      <c r="J42" s="121">
        <v>0</v>
      </c>
      <c r="K42" s="121">
        <v>0</v>
      </c>
      <c r="L42" s="121">
        <v>0</v>
      </c>
      <c r="M42" s="145"/>
      <c r="N42" s="145"/>
    </row>
    <row r="43" spans="1:14" ht="65.25" customHeight="1" x14ac:dyDescent="0.3">
      <c r="A43" s="125" t="s">
        <v>78</v>
      </c>
      <c r="B43" s="119" t="s">
        <v>103</v>
      </c>
      <c r="C43" s="113"/>
      <c r="D43" s="113"/>
      <c r="E43" s="120">
        <f t="shared" si="22"/>
        <v>143</v>
      </c>
      <c r="F43" s="121">
        <v>0</v>
      </c>
      <c r="G43" s="120">
        <v>130</v>
      </c>
      <c r="H43" s="121">
        <v>0</v>
      </c>
      <c r="I43" s="120">
        <f t="shared" si="23"/>
        <v>13</v>
      </c>
      <c r="J43" s="121">
        <v>0</v>
      </c>
      <c r="K43" s="121">
        <v>0</v>
      </c>
      <c r="L43" s="121">
        <v>0</v>
      </c>
      <c r="M43" s="145"/>
      <c r="N43" s="145"/>
    </row>
    <row r="44" spans="1:14" ht="63" customHeight="1" x14ac:dyDescent="0.3">
      <c r="A44" s="125" t="s">
        <v>78</v>
      </c>
      <c r="B44" s="119" t="s">
        <v>104</v>
      </c>
      <c r="C44" s="113"/>
      <c r="D44" s="113"/>
      <c r="E44" s="120">
        <f t="shared" si="22"/>
        <v>165</v>
      </c>
      <c r="F44" s="121">
        <v>0</v>
      </c>
      <c r="G44" s="120">
        <v>150</v>
      </c>
      <c r="H44" s="121">
        <v>0</v>
      </c>
      <c r="I44" s="120">
        <f t="shared" si="23"/>
        <v>15</v>
      </c>
      <c r="J44" s="121">
        <v>0</v>
      </c>
      <c r="K44" s="121">
        <v>0</v>
      </c>
      <c r="L44" s="121">
        <v>0</v>
      </c>
      <c r="M44" s="145"/>
      <c r="N44" s="145"/>
    </row>
    <row r="45" spans="1:14" ht="39" customHeight="1" x14ac:dyDescent="0.3">
      <c r="A45" s="125" t="s">
        <v>78</v>
      </c>
      <c r="B45" s="119" t="s">
        <v>105</v>
      </c>
      <c r="C45" s="113"/>
      <c r="D45" s="113"/>
      <c r="E45" s="120">
        <f t="shared" si="22"/>
        <v>110</v>
      </c>
      <c r="F45" s="121">
        <v>0</v>
      </c>
      <c r="G45" s="120">
        <v>100</v>
      </c>
      <c r="H45" s="121">
        <v>0</v>
      </c>
      <c r="I45" s="120">
        <f t="shared" si="23"/>
        <v>10</v>
      </c>
      <c r="J45" s="121">
        <v>0</v>
      </c>
      <c r="K45" s="121">
        <v>0</v>
      </c>
      <c r="L45" s="121">
        <v>0</v>
      </c>
      <c r="M45" s="145"/>
      <c r="N45" s="145"/>
    </row>
    <row r="46" spans="1:14" ht="33" customHeight="1" x14ac:dyDescent="0.3">
      <c r="A46" s="113" t="s">
        <v>90</v>
      </c>
      <c r="B46" s="119" t="s">
        <v>106</v>
      </c>
      <c r="C46" s="113"/>
      <c r="D46" s="113"/>
      <c r="E46" s="121">
        <f t="shared" si="22"/>
        <v>30.8</v>
      </c>
      <c r="F46" s="121">
        <v>0</v>
      </c>
      <c r="G46" s="120">
        <v>28</v>
      </c>
      <c r="H46" s="121">
        <v>0</v>
      </c>
      <c r="I46" s="121">
        <f t="shared" si="23"/>
        <v>2.8000000000000003</v>
      </c>
      <c r="J46" s="121">
        <v>0</v>
      </c>
      <c r="K46" s="121">
        <v>0</v>
      </c>
      <c r="L46" s="121">
        <v>0</v>
      </c>
      <c r="M46" s="146"/>
      <c r="N46" s="146"/>
    </row>
    <row r="47" spans="1:14" ht="43.5" customHeight="1" x14ac:dyDescent="0.3">
      <c r="A47" s="113">
        <v>9</v>
      </c>
      <c r="B47" s="117" t="s">
        <v>34</v>
      </c>
      <c r="C47" s="113"/>
      <c r="D47" s="113"/>
      <c r="E47" s="115">
        <f>E49</f>
        <v>205.7</v>
      </c>
      <c r="F47" s="115">
        <f t="shared" ref="F47:L47" si="24">F49</f>
        <v>0</v>
      </c>
      <c r="G47" s="114">
        <f t="shared" si="24"/>
        <v>187</v>
      </c>
      <c r="H47" s="115">
        <f t="shared" si="24"/>
        <v>0</v>
      </c>
      <c r="I47" s="115">
        <f t="shared" si="24"/>
        <v>18.7</v>
      </c>
      <c r="J47" s="115">
        <f t="shared" si="24"/>
        <v>0</v>
      </c>
      <c r="K47" s="115">
        <f t="shared" si="24"/>
        <v>0</v>
      </c>
      <c r="L47" s="115">
        <f t="shared" si="24"/>
        <v>0</v>
      </c>
      <c r="M47" s="116"/>
      <c r="N47" s="116"/>
    </row>
    <row r="48" spans="1:14" ht="43.5" customHeight="1" x14ac:dyDescent="0.3">
      <c r="A48" s="122" t="s">
        <v>80</v>
      </c>
      <c r="B48" s="123" t="s">
        <v>91</v>
      </c>
      <c r="C48" s="122"/>
      <c r="D48" s="122"/>
      <c r="E48" s="124">
        <f>E49</f>
        <v>205.7</v>
      </c>
      <c r="F48" s="124">
        <f t="shared" ref="F48:L48" si="25">F49</f>
        <v>0</v>
      </c>
      <c r="G48" s="124">
        <f t="shared" si="25"/>
        <v>187</v>
      </c>
      <c r="H48" s="124">
        <f t="shared" si="25"/>
        <v>0</v>
      </c>
      <c r="I48" s="124">
        <f t="shared" si="25"/>
        <v>18.7</v>
      </c>
      <c r="J48" s="124">
        <f t="shared" si="25"/>
        <v>0</v>
      </c>
      <c r="K48" s="124">
        <f t="shared" si="25"/>
        <v>0</v>
      </c>
      <c r="L48" s="124">
        <f t="shared" si="25"/>
        <v>0</v>
      </c>
      <c r="M48" s="131"/>
      <c r="N48" s="131"/>
    </row>
    <row r="49" spans="1:14" ht="137.25" customHeight="1" x14ac:dyDescent="0.3">
      <c r="A49" s="125" t="s">
        <v>78</v>
      </c>
      <c r="B49" s="129" t="s">
        <v>233</v>
      </c>
      <c r="C49" s="113"/>
      <c r="D49" s="113"/>
      <c r="E49" s="121">
        <f>F49+G49+H49+I49+J49+K49+L49</f>
        <v>205.7</v>
      </c>
      <c r="F49" s="121">
        <v>0</v>
      </c>
      <c r="G49" s="120">
        <v>187</v>
      </c>
      <c r="H49" s="121">
        <v>0</v>
      </c>
      <c r="I49" s="121">
        <f>G49*0.1</f>
        <v>18.7</v>
      </c>
      <c r="J49" s="121">
        <v>0</v>
      </c>
      <c r="K49" s="121">
        <v>0</v>
      </c>
      <c r="L49" s="121">
        <v>0</v>
      </c>
      <c r="M49" s="116" t="s">
        <v>129</v>
      </c>
      <c r="N49" s="116"/>
    </row>
    <row r="50" spans="1:14" ht="60" customHeight="1" x14ac:dyDescent="0.3">
      <c r="A50" s="113">
        <v>10</v>
      </c>
      <c r="B50" s="117" t="s">
        <v>92</v>
      </c>
      <c r="C50" s="113"/>
      <c r="D50" s="113"/>
      <c r="E50" s="115">
        <f t="shared" ref="E50:L50" si="26">E51+E54+E56</f>
        <v>1082.4000000000001</v>
      </c>
      <c r="F50" s="114">
        <f t="shared" si="26"/>
        <v>398</v>
      </c>
      <c r="G50" s="115">
        <f t="shared" si="26"/>
        <v>586</v>
      </c>
      <c r="H50" s="115">
        <f t="shared" si="26"/>
        <v>39.800000000000004</v>
      </c>
      <c r="I50" s="115">
        <f t="shared" si="26"/>
        <v>58.6</v>
      </c>
      <c r="J50" s="115">
        <f t="shared" si="26"/>
        <v>0</v>
      </c>
      <c r="K50" s="115">
        <f t="shared" si="26"/>
        <v>0</v>
      </c>
      <c r="L50" s="115">
        <f t="shared" si="26"/>
        <v>0</v>
      </c>
      <c r="M50" s="116"/>
      <c r="N50" s="116"/>
    </row>
    <row r="51" spans="1:14" ht="127.2" customHeight="1" x14ac:dyDescent="0.3">
      <c r="A51" s="122">
        <v>1</v>
      </c>
      <c r="B51" s="123" t="s">
        <v>144</v>
      </c>
      <c r="C51" s="122"/>
      <c r="D51" s="122"/>
      <c r="E51" s="124">
        <f>E52+E53</f>
        <v>506</v>
      </c>
      <c r="F51" s="124">
        <f t="shared" ref="F51:L51" si="27">F52+F53</f>
        <v>0</v>
      </c>
      <c r="G51" s="126">
        <f t="shared" si="27"/>
        <v>460</v>
      </c>
      <c r="H51" s="124">
        <f t="shared" si="27"/>
        <v>0</v>
      </c>
      <c r="I51" s="124">
        <f t="shared" si="27"/>
        <v>46</v>
      </c>
      <c r="J51" s="124">
        <f t="shared" si="27"/>
        <v>0</v>
      </c>
      <c r="K51" s="124">
        <f t="shared" si="27"/>
        <v>0</v>
      </c>
      <c r="L51" s="124">
        <f t="shared" si="27"/>
        <v>0</v>
      </c>
      <c r="M51" s="116"/>
      <c r="N51" s="116"/>
    </row>
    <row r="52" spans="1:14" ht="43.5" customHeight="1" x14ac:dyDescent="0.3">
      <c r="A52" s="125" t="s">
        <v>80</v>
      </c>
      <c r="B52" s="128" t="s">
        <v>93</v>
      </c>
      <c r="C52" s="125"/>
      <c r="D52" s="125"/>
      <c r="E52" s="121">
        <f>F52+G52+H52+I52+J52+K52+L52</f>
        <v>387.2</v>
      </c>
      <c r="F52" s="121">
        <v>0</v>
      </c>
      <c r="G52" s="120">
        <v>352</v>
      </c>
      <c r="H52" s="121">
        <v>0</v>
      </c>
      <c r="I52" s="121">
        <f>G52*0.1</f>
        <v>35.200000000000003</v>
      </c>
      <c r="J52" s="121">
        <v>0</v>
      </c>
      <c r="K52" s="121">
        <v>0</v>
      </c>
      <c r="L52" s="121">
        <v>0</v>
      </c>
      <c r="M52" s="116" t="s">
        <v>129</v>
      </c>
      <c r="N52" s="116"/>
    </row>
    <row r="53" spans="1:14" ht="43.5" customHeight="1" x14ac:dyDescent="0.3">
      <c r="A53" s="125" t="s">
        <v>82</v>
      </c>
      <c r="B53" s="128" t="s">
        <v>94</v>
      </c>
      <c r="C53" s="125"/>
      <c r="D53" s="125"/>
      <c r="E53" s="121">
        <f>F53+G53+H53+I53+J53+K53+L53</f>
        <v>118.8</v>
      </c>
      <c r="F53" s="121">
        <v>0</v>
      </c>
      <c r="G53" s="120">
        <v>108</v>
      </c>
      <c r="H53" s="121">
        <v>0</v>
      </c>
      <c r="I53" s="121">
        <f>G53*0.1</f>
        <v>10.8</v>
      </c>
      <c r="J53" s="121">
        <v>0</v>
      </c>
      <c r="K53" s="121">
        <v>0</v>
      </c>
      <c r="L53" s="121">
        <v>0</v>
      </c>
      <c r="M53" s="116" t="s">
        <v>131</v>
      </c>
      <c r="N53" s="116"/>
    </row>
    <row r="54" spans="1:14" s="57" customFormat="1" ht="61.95" customHeight="1" x14ac:dyDescent="0.25">
      <c r="A54" s="122">
        <v>2</v>
      </c>
      <c r="B54" s="123" t="s">
        <v>95</v>
      </c>
      <c r="C54" s="122"/>
      <c r="D54" s="122"/>
      <c r="E54" s="124">
        <f>E55</f>
        <v>478.5</v>
      </c>
      <c r="F54" s="126">
        <f t="shared" ref="F54:L54" si="28">F55</f>
        <v>398</v>
      </c>
      <c r="G54" s="126">
        <f t="shared" si="28"/>
        <v>37</v>
      </c>
      <c r="H54" s="124">
        <f t="shared" si="28"/>
        <v>39.800000000000004</v>
      </c>
      <c r="I54" s="124">
        <f t="shared" si="28"/>
        <v>3.7</v>
      </c>
      <c r="J54" s="124">
        <f t="shared" si="28"/>
        <v>0</v>
      </c>
      <c r="K54" s="124">
        <f t="shared" si="28"/>
        <v>0</v>
      </c>
      <c r="L54" s="124">
        <f t="shared" si="28"/>
        <v>0</v>
      </c>
      <c r="M54" s="116"/>
      <c r="N54" s="116"/>
    </row>
    <row r="55" spans="1:14" ht="61.2" customHeight="1" x14ac:dyDescent="0.3">
      <c r="A55" s="125" t="s">
        <v>78</v>
      </c>
      <c r="B55" s="127" t="s">
        <v>100</v>
      </c>
      <c r="C55" s="113"/>
      <c r="D55" s="113"/>
      <c r="E55" s="121">
        <f>F55+G55+H55+I55+J55+K55+L55</f>
        <v>478.5</v>
      </c>
      <c r="F55" s="120">
        <v>398</v>
      </c>
      <c r="G55" s="120">
        <v>37</v>
      </c>
      <c r="H55" s="121">
        <f>F55*0.1</f>
        <v>39.800000000000004</v>
      </c>
      <c r="I55" s="121">
        <f>G55*0.1</f>
        <v>3.7</v>
      </c>
      <c r="J55" s="121">
        <v>0</v>
      </c>
      <c r="K55" s="121">
        <v>0</v>
      </c>
      <c r="L55" s="121">
        <v>0</v>
      </c>
      <c r="M55" s="116" t="s">
        <v>230</v>
      </c>
      <c r="N55" s="116"/>
    </row>
    <row r="56" spans="1:14" ht="36.75" customHeight="1" x14ac:dyDescent="0.3">
      <c r="A56" s="122">
        <v>3</v>
      </c>
      <c r="B56" s="123" t="s">
        <v>96</v>
      </c>
      <c r="C56" s="122"/>
      <c r="D56" s="122"/>
      <c r="E56" s="124">
        <f>E57</f>
        <v>97.9</v>
      </c>
      <c r="F56" s="124">
        <f t="shared" ref="F56:L56" si="29">F57</f>
        <v>0</v>
      </c>
      <c r="G56" s="126">
        <f t="shared" si="29"/>
        <v>89</v>
      </c>
      <c r="H56" s="124">
        <f t="shared" si="29"/>
        <v>0</v>
      </c>
      <c r="I56" s="124">
        <f t="shared" si="29"/>
        <v>8.9</v>
      </c>
      <c r="J56" s="124">
        <f t="shared" si="29"/>
        <v>0</v>
      </c>
      <c r="K56" s="124">
        <f t="shared" si="29"/>
        <v>0</v>
      </c>
      <c r="L56" s="124">
        <f t="shared" si="29"/>
        <v>0</v>
      </c>
      <c r="M56" s="116"/>
      <c r="N56" s="116"/>
    </row>
    <row r="57" spans="1:14" ht="51" customHeight="1" x14ac:dyDescent="0.3">
      <c r="A57" s="125" t="s">
        <v>78</v>
      </c>
      <c r="B57" s="119" t="s">
        <v>98</v>
      </c>
      <c r="C57" s="116" t="s">
        <v>99</v>
      </c>
      <c r="D57" s="120">
        <v>2</v>
      </c>
      <c r="E57" s="121">
        <f>F57+G57+H57+I57+J57+K57+L57</f>
        <v>97.9</v>
      </c>
      <c r="F57" s="121">
        <v>0</v>
      </c>
      <c r="G57" s="120">
        <v>89</v>
      </c>
      <c r="H57" s="121">
        <v>0</v>
      </c>
      <c r="I57" s="121">
        <f>G57*0.1</f>
        <v>8.9</v>
      </c>
      <c r="J57" s="121">
        <v>0</v>
      </c>
      <c r="K57" s="121">
        <v>0</v>
      </c>
      <c r="L57" s="121">
        <v>0</v>
      </c>
      <c r="M57" s="116" t="s">
        <v>129</v>
      </c>
      <c r="N57" s="116"/>
    </row>
    <row r="60" spans="1:14" x14ac:dyDescent="0.3">
      <c r="G60" s="68"/>
    </row>
  </sheetData>
  <mergeCells count="21">
    <mergeCell ref="A1:N1"/>
    <mergeCell ref="A2:N2"/>
    <mergeCell ref="A8:B8"/>
    <mergeCell ref="A5:A7"/>
    <mergeCell ref="B5:B7"/>
    <mergeCell ref="N41:N46"/>
    <mergeCell ref="A3:N3"/>
    <mergeCell ref="M5:M7"/>
    <mergeCell ref="M9:M13"/>
    <mergeCell ref="N5:N7"/>
    <mergeCell ref="C6:C7"/>
    <mergeCell ref="D6:D7"/>
    <mergeCell ref="F6:G6"/>
    <mergeCell ref="H6:I6"/>
    <mergeCell ref="J6:J7"/>
    <mergeCell ref="K6:K7"/>
    <mergeCell ref="L6:L7"/>
    <mergeCell ref="C5:D5"/>
    <mergeCell ref="E5:E7"/>
    <mergeCell ref="F5:L5"/>
    <mergeCell ref="M41:M46"/>
  </mergeCells>
  <pageMargins left="0.17" right="0.15748031496062992" top="0.70866141732283472" bottom="0.15748031496062992" header="0.15748031496062992" footer="0.15748031496062992"/>
  <pageSetup paperSize="9" scale="50" orientation="landscape" r:id="rId1"/>
  <headerFooter>
    <oddFooter>&amp;R&amp;"Arial Narrow,Regular"&amp;10&amp;P/&amp;N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sqref="A1:N1"/>
    </sheetView>
  </sheetViews>
  <sheetFormatPr defaultColWidth="10" defaultRowHeight="13.2" x14ac:dyDescent="0.25"/>
  <cols>
    <col min="1" max="1" width="5.44140625" style="11" customWidth="1"/>
    <col min="2" max="2" width="51.6640625" style="10" customWidth="1"/>
    <col min="3" max="3" width="14.109375" style="10" customWidth="1"/>
    <col min="4" max="8" width="12.33203125" style="10" customWidth="1"/>
    <col min="9" max="9" width="13.109375" style="10" customWidth="1"/>
    <col min="10" max="10" width="13.88671875" style="10" customWidth="1"/>
    <col min="11" max="11" width="13.6640625" style="10" customWidth="1"/>
    <col min="12" max="12" width="11.6640625" style="10" customWidth="1"/>
    <col min="13" max="13" width="12.109375" style="10" customWidth="1"/>
    <col min="14" max="14" width="13.44140625" style="10" customWidth="1"/>
    <col min="15" max="15" width="10" style="10" customWidth="1"/>
    <col min="16" max="255" width="10" style="10"/>
    <col min="256" max="256" width="4.109375" style="10" customWidth="1"/>
    <col min="257" max="257" width="29.109375" style="10" customWidth="1"/>
    <col min="258" max="258" width="7" style="10" customWidth="1"/>
    <col min="259" max="259" width="9.109375" style="10" customWidth="1"/>
    <col min="260" max="260" width="8.5546875" style="10" customWidth="1"/>
    <col min="261" max="261" width="11" style="10" customWidth="1"/>
    <col min="262" max="262" width="10.88671875" style="10" customWidth="1"/>
    <col min="263" max="263" width="11.6640625" style="10" customWidth="1"/>
    <col min="264" max="264" width="11.6640625" style="10" bestFit="1" customWidth="1"/>
    <col min="265" max="265" width="11.109375" style="10" customWidth="1"/>
    <col min="266" max="266" width="9.88671875" style="10" customWidth="1"/>
    <col min="267" max="267" width="9" style="10" customWidth="1"/>
    <col min="268" max="268" width="9.109375" style="10" customWidth="1"/>
    <col min="269" max="269" width="11.33203125" style="10" customWidth="1"/>
    <col min="270" max="270" width="15.109375" style="10" bestFit="1" customWidth="1"/>
    <col min="271" max="511" width="10" style="10"/>
    <col min="512" max="512" width="4.109375" style="10" customWidth="1"/>
    <col min="513" max="513" width="29.109375" style="10" customWidth="1"/>
    <col min="514" max="514" width="7" style="10" customWidth="1"/>
    <col min="515" max="515" width="9.109375" style="10" customWidth="1"/>
    <col min="516" max="516" width="8.5546875" style="10" customWidth="1"/>
    <col min="517" max="517" width="11" style="10" customWidth="1"/>
    <col min="518" max="518" width="10.88671875" style="10" customWidth="1"/>
    <col min="519" max="519" width="11.6640625" style="10" customWidth="1"/>
    <col min="520" max="520" width="11.6640625" style="10" bestFit="1" customWidth="1"/>
    <col min="521" max="521" width="11.109375" style="10" customWidth="1"/>
    <col min="522" max="522" width="9.88671875" style="10" customWidth="1"/>
    <col min="523" max="523" width="9" style="10" customWidth="1"/>
    <col min="524" max="524" width="9.109375" style="10" customWidth="1"/>
    <col min="525" max="525" width="11.33203125" style="10" customWidth="1"/>
    <col min="526" max="526" width="15.109375" style="10" bestFit="1" customWidth="1"/>
    <col min="527" max="767" width="10" style="10"/>
    <col min="768" max="768" width="4.109375" style="10" customWidth="1"/>
    <col min="769" max="769" width="29.109375" style="10" customWidth="1"/>
    <col min="770" max="770" width="7" style="10" customWidth="1"/>
    <col min="771" max="771" width="9.109375" style="10" customWidth="1"/>
    <col min="772" max="772" width="8.5546875" style="10" customWidth="1"/>
    <col min="773" max="773" width="11" style="10" customWidth="1"/>
    <col min="774" max="774" width="10.88671875" style="10" customWidth="1"/>
    <col min="775" max="775" width="11.6640625" style="10" customWidth="1"/>
    <col min="776" max="776" width="11.6640625" style="10" bestFit="1" customWidth="1"/>
    <col min="777" max="777" width="11.109375" style="10" customWidth="1"/>
    <col min="778" max="778" width="9.88671875" style="10" customWidth="1"/>
    <col min="779" max="779" width="9" style="10" customWidth="1"/>
    <col min="780" max="780" width="9.109375" style="10" customWidth="1"/>
    <col min="781" max="781" width="11.33203125" style="10" customWidth="1"/>
    <col min="782" max="782" width="15.109375" style="10" bestFit="1" customWidth="1"/>
    <col min="783" max="1023" width="10" style="10"/>
    <col min="1024" max="1024" width="4.109375" style="10" customWidth="1"/>
    <col min="1025" max="1025" width="29.109375" style="10" customWidth="1"/>
    <col min="1026" max="1026" width="7" style="10" customWidth="1"/>
    <col min="1027" max="1027" width="9.109375" style="10" customWidth="1"/>
    <col min="1028" max="1028" width="8.5546875" style="10" customWidth="1"/>
    <col min="1029" max="1029" width="11" style="10" customWidth="1"/>
    <col min="1030" max="1030" width="10.88671875" style="10" customWidth="1"/>
    <col min="1031" max="1031" width="11.6640625" style="10" customWidth="1"/>
    <col min="1032" max="1032" width="11.6640625" style="10" bestFit="1" customWidth="1"/>
    <col min="1033" max="1033" width="11.109375" style="10" customWidth="1"/>
    <col min="1034" max="1034" width="9.88671875" style="10" customWidth="1"/>
    <col min="1035" max="1035" width="9" style="10" customWidth="1"/>
    <col min="1036" max="1036" width="9.109375" style="10" customWidth="1"/>
    <col min="1037" max="1037" width="11.33203125" style="10" customWidth="1"/>
    <col min="1038" max="1038" width="15.109375" style="10" bestFit="1" customWidth="1"/>
    <col min="1039" max="1279" width="10" style="10"/>
    <col min="1280" max="1280" width="4.109375" style="10" customWidth="1"/>
    <col min="1281" max="1281" width="29.109375" style="10" customWidth="1"/>
    <col min="1282" max="1282" width="7" style="10" customWidth="1"/>
    <col min="1283" max="1283" width="9.109375" style="10" customWidth="1"/>
    <col min="1284" max="1284" width="8.5546875" style="10" customWidth="1"/>
    <col min="1285" max="1285" width="11" style="10" customWidth="1"/>
    <col min="1286" max="1286" width="10.88671875" style="10" customWidth="1"/>
    <col min="1287" max="1287" width="11.6640625" style="10" customWidth="1"/>
    <col min="1288" max="1288" width="11.6640625" style="10" bestFit="1" customWidth="1"/>
    <col min="1289" max="1289" width="11.109375" style="10" customWidth="1"/>
    <col min="1290" max="1290" width="9.88671875" style="10" customWidth="1"/>
    <col min="1291" max="1291" width="9" style="10" customWidth="1"/>
    <col min="1292" max="1292" width="9.109375" style="10" customWidth="1"/>
    <col min="1293" max="1293" width="11.33203125" style="10" customWidth="1"/>
    <col min="1294" max="1294" width="15.109375" style="10" bestFit="1" customWidth="1"/>
    <col min="1295" max="1535" width="10" style="10"/>
    <col min="1536" max="1536" width="4.109375" style="10" customWidth="1"/>
    <col min="1537" max="1537" width="29.109375" style="10" customWidth="1"/>
    <col min="1538" max="1538" width="7" style="10" customWidth="1"/>
    <col min="1539" max="1539" width="9.109375" style="10" customWidth="1"/>
    <col min="1540" max="1540" width="8.5546875" style="10" customWidth="1"/>
    <col min="1541" max="1541" width="11" style="10" customWidth="1"/>
    <col min="1542" max="1542" width="10.88671875" style="10" customWidth="1"/>
    <col min="1543" max="1543" width="11.6640625" style="10" customWidth="1"/>
    <col min="1544" max="1544" width="11.6640625" style="10" bestFit="1" customWidth="1"/>
    <col min="1545" max="1545" width="11.109375" style="10" customWidth="1"/>
    <col min="1546" max="1546" width="9.88671875" style="10" customWidth="1"/>
    <col min="1547" max="1547" width="9" style="10" customWidth="1"/>
    <col min="1548" max="1548" width="9.109375" style="10" customWidth="1"/>
    <col min="1549" max="1549" width="11.33203125" style="10" customWidth="1"/>
    <col min="1550" max="1550" width="15.109375" style="10" bestFit="1" customWidth="1"/>
    <col min="1551" max="1791" width="10" style="10"/>
    <col min="1792" max="1792" width="4.109375" style="10" customWidth="1"/>
    <col min="1793" max="1793" width="29.109375" style="10" customWidth="1"/>
    <col min="1794" max="1794" width="7" style="10" customWidth="1"/>
    <col min="1795" max="1795" width="9.109375" style="10" customWidth="1"/>
    <col min="1796" max="1796" width="8.5546875" style="10" customWidth="1"/>
    <col min="1797" max="1797" width="11" style="10" customWidth="1"/>
    <col min="1798" max="1798" width="10.88671875" style="10" customWidth="1"/>
    <col min="1799" max="1799" width="11.6640625" style="10" customWidth="1"/>
    <col min="1800" max="1800" width="11.6640625" style="10" bestFit="1" customWidth="1"/>
    <col min="1801" max="1801" width="11.109375" style="10" customWidth="1"/>
    <col min="1802" max="1802" width="9.88671875" style="10" customWidth="1"/>
    <col min="1803" max="1803" width="9" style="10" customWidth="1"/>
    <col min="1804" max="1804" width="9.109375" style="10" customWidth="1"/>
    <col min="1805" max="1805" width="11.33203125" style="10" customWidth="1"/>
    <col min="1806" max="1806" width="15.109375" style="10" bestFit="1" customWidth="1"/>
    <col min="1807" max="2047" width="10" style="10"/>
    <col min="2048" max="2048" width="4.109375" style="10" customWidth="1"/>
    <col min="2049" max="2049" width="29.109375" style="10" customWidth="1"/>
    <col min="2050" max="2050" width="7" style="10" customWidth="1"/>
    <col min="2051" max="2051" width="9.109375" style="10" customWidth="1"/>
    <col min="2052" max="2052" width="8.5546875" style="10" customWidth="1"/>
    <col min="2053" max="2053" width="11" style="10" customWidth="1"/>
    <col min="2054" max="2054" width="10.88671875" style="10" customWidth="1"/>
    <col min="2055" max="2055" width="11.6640625" style="10" customWidth="1"/>
    <col min="2056" max="2056" width="11.6640625" style="10" bestFit="1" customWidth="1"/>
    <col min="2057" max="2057" width="11.109375" style="10" customWidth="1"/>
    <col min="2058" max="2058" width="9.88671875" style="10" customWidth="1"/>
    <col min="2059" max="2059" width="9" style="10" customWidth="1"/>
    <col min="2060" max="2060" width="9.109375" style="10" customWidth="1"/>
    <col min="2061" max="2061" width="11.33203125" style="10" customWidth="1"/>
    <col min="2062" max="2062" width="15.109375" style="10" bestFit="1" customWidth="1"/>
    <col min="2063" max="2303" width="10" style="10"/>
    <col min="2304" max="2304" width="4.109375" style="10" customWidth="1"/>
    <col min="2305" max="2305" width="29.109375" style="10" customWidth="1"/>
    <col min="2306" max="2306" width="7" style="10" customWidth="1"/>
    <col min="2307" max="2307" width="9.109375" style="10" customWidth="1"/>
    <col min="2308" max="2308" width="8.5546875" style="10" customWidth="1"/>
    <col min="2309" max="2309" width="11" style="10" customWidth="1"/>
    <col min="2310" max="2310" width="10.88671875" style="10" customWidth="1"/>
    <col min="2311" max="2311" width="11.6640625" style="10" customWidth="1"/>
    <col min="2312" max="2312" width="11.6640625" style="10" bestFit="1" customWidth="1"/>
    <col min="2313" max="2313" width="11.109375" style="10" customWidth="1"/>
    <col min="2314" max="2314" width="9.88671875" style="10" customWidth="1"/>
    <col min="2315" max="2315" width="9" style="10" customWidth="1"/>
    <col min="2316" max="2316" width="9.109375" style="10" customWidth="1"/>
    <col min="2317" max="2317" width="11.33203125" style="10" customWidth="1"/>
    <col min="2318" max="2318" width="15.109375" style="10" bestFit="1" customWidth="1"/>
    <col min="2319" max="2559" width="10" style="10"/>
    <col min="2560" max="2560" width="4.109375" style="10" customWidth="1"/>
    <col min="2561" max="2561" width="29.109375" style="10" customWidth="1"/>
    <col min="2562" max="2562" width="7" style="10" customWidth="1"/>
    <col min="2563" max="2563" width="9.109375" style="10" customWidth="1"/>
    <col min="2564" max="2564" width="8.5546875" style="10" customWidth="1"/>
    <col min="2565" max="2565" width="11" style="10" customWidth="1"/>
    <col min="2566" max="2566" width="10.88671875" style="10" customWidth="1"/>
    <col min="2567" max="2567" width="11.6640625" style="10" customWidth="1"/>
    <col min="2568" max="2568" width="11.6640625" style="10" bestFit="1" customWidth="1"/>
    <col min="2569" max="2569" width="11.109375" style="10" customWidth="1"/>
    <col min="2570" max="2570" width="9.88671875" style="10" customWidth="1"/>
    <col min="2571" max="2571" width="9" style="10" customWidth="1"/>
    <col min="2572" max="2572" width="9.109375" style="10" customWidth="1"/>
    <col min="2573" max="2573" width="11.33203125" style="10" customWidth="1"/>
    <col min="2574" max="2574" width="15.109375" style="10" bestFit="1" customWidth="1"/>
    <col min="2575" max="2815" width="10" style="10"/>
    <col min="2816" max="2816" width="4.109375" style="10" customWidth="1"/>
    <col min="2817" max="2817" width="29.109375" style="10" customWidth="1"/>
    <col min="2818" max="2818" width="7" style="10" customWidth="1"/>
    <col min="2819" max="2819" width="9.109375" style="10" customWidth="1"/>
    <col min="2820" max="2820" width="8.5546875" style="10" customWidth="1"/>
    <col min="2821" max="2821" width="11" style="10" customWidth="1"/>
    <col min="2822" max="2822" width="10.88671875" style="10" customWidth="1"/>
    <col min="2823" max="2823" width="11.6640625" style="10" customWidth="1"/>
    <col min="2824" max="2824" width="11.6640625" style="10" bestFit="1" customWidth="1"/>
    <col min="2825" max="2825" width="11.109375" style="10" customWidth="1"/>
    <col min="2826" max="2826" width="9.88671875" style="10" customWidth="1"/>
    <col min="2827" max="2827" width="9" style="10" customWidth="1"/>
    <col min="2828" max="2828" width="9.109375" style="10" customWidth="1"/>
    <col min="2829" max="2829" width="11.33203125" style="10" customWidth="1"/>
    <col min="2830" max="2830" width="15.109375" style="10" bestFit="1" customWidth="1"/>
    <col min="2831" max="3071" width="10" style="10"/>
    <col min="3072" max="3072" width="4.109375" style="10" customWidth="1"/>
    <col min="3073" max="3073" width="29.109375" style="10" customWidth="1"/>
    <col min="3074" max="3074" width="7" style="10" customWidth="1"/>
    <col min="3075" max="3075" width="9.109375" style="10" customWidth="1"/>
    <col min="3076" max="3076" width="8.5546875" style="10" customWidth="1"/>
    <col min="3077" max="3077" width="11" style="10" customWidth="1"/>
    <col min="3078" max="3078" width="10.88671875" style="10" customWidth="1"/>
    <col min="3079" max="3079" width="11.6640625" style="10" customWidth="1"/>
    <col min="3080" max="3080" width="11.6640625" style="10" bestFit="1" customWidth="1"/>
    <col min="3081" max="3081" width="11.109375" style="10" customWidth="1"/>
    <col min="3082" max="3082" width="9.88671875" style="10" customWidth="1"/>
    <col min="3083" max="3083" width="9" style="10" customWidth="1"/>
    <col min="3084" max="3084" width="9.109375" style="10" customWidth="1"/>
    <col min="3085" max="3085" width="11.33203125" style="10" customWidth="1"/>
    <col min="3086" max="3086" width="15.109375" style="10" bestFit="1" customWidth="1"/>
    <col min="3087" max="3327" width="10" style="10"/>
    <col min="3328" max="3328" width="4.109375" style="10" customWidth="1"/>
    <col min="3329" max="3329" width="29.109375" style="10" customWidth="1"/>
    <col min="3330" max="3330" width="7" style="10" customWidth="1"/>
    <col min="3331" max="3331" width="9.109375" style="10" customWidth="1"/>
    <col min="3332" max="3332" width="8.5546875" style="10" customWidth="1"/>
    <col min="3333" max="3333" width="11" style="10" customWidth="1"/>
    <col min="3334" max="3334" width="10.88671875" style="10" customWidth="1"/>
    <col min="3335" max="3335" width="11.6640625" style="10" customWidth="1"/>
    <col min="3336" max="3336" width="11.6640625" style="10" bestFit="1" customWidth="1"/>
    <col min="3337" max="3337" width="11.109375" style="10" customWidth="1"/>
    <col min="3338" max="3338" width="9.88671875" style="10" customWidth="1"/>
    <col min="3339" max="3339" width="9" style="10" customWidth="1"/>
    <col min="3340" max="3340" width="9.109375" style="10" customWidth="1"/>
    <col min="3341" max="3341" width="11.33203125" style="10" customWidth="1"/>
    <col min="3342" max="3342" width="15.109375" style="10" bestFit="1" customWidth="1"/>
    <col min="3343" max="3583" width="10" style="10"/>
    <col min="3584" max="3584" width="4.109375" style="10" customWidth="1"/>
    <col min="3585" max="3585" width="29.109375" style="10" customWidth="1"/>
    <col min="3586" max="3586" width="7" style="10" customWidth="1"/>
    <col min="3587" max="3587" width="9.109375" style="10" customWidth="1"/>
    <col min="3588" max="3588" width="8.5546875" style="10" customWidth="1"/>
    <col min="3589" max="3589" width="11" style="10" customWidth="1"/>
    <col min="3590" max="3590" width="10.88671875" style="10" customWidth="1"/>
    <col min="3591" max="3591" width="11.6640625" style="10" customWidth="1"/>
    <col min="3592" max="3592" width="11.6640625" style="10" bestFit="1" customWidth="1"/>
    <col min="3593" max="3593" width="11.109375" style="10" customWidth="1"/>
    <col min="3594" max="3594" width="9.88671875" style="10" customWidth="1"/>
    <col min="3595" max="3595" width="9" style="10" customWidth="1"/>
    <col min="3596" max="3596" width="9.109375" style="10" customWidth="1"/>
    <col min="3597" max="3597" width="11.33203125" style="10" customWidth="1"/>
    <col min="3598" max="3598" width="15.109375" style="10" bestFit="1" customWidth="1"/>
    <col min="3599" max="3839" width="10" style="10"/>
    <col min="3840" max="3840" width="4.109375" style="10" customWidth="1"/>
    <col min="3841" max="3841" width="29.109375" style="10" customWidth="1"/>
    <col min="3842" max="3842" width="7" style="10" customWidth="1"/>
    <col min="3843" max="3843" width="9.109375" style="10" customWidth="1"/>
    <col min="3844" max="3844" width="8.5546875" style="10" customWidth="1"/>
    <col min="3845" max="3845" width="11" style="10" customWidth="1"/>
    <col min="3846" max="3846" width="10.88671875" style="10" customWidth="1"/>
    <col min="3847" max="3847" width="11.6640625" style="10" customWidth="1"/>
    <col min="3848" max="3848" width="11.6640625" style="10" bestFit="1" customWidth="1"/>
    <col min="3849" max="3849" width="11.109375" style="10" customWidth="1"/>
    <col min="3850" max="3850" width="9.88671875" style="10" customWidth="1"/>
    <col min="3851" max="3851" width="9" style="10" customWidth="1"/>
    <col min="3852" max="3852" width="9.109375" style="10" customWidth="1"/>
    <col min="3853" max="3853" width="11.33203125" style="10" customWidth="1"/>
    <col min="3854" max="3854" width="15.109375" style="10" bestFit="1" customWidth="1"/>
    <col min="3855" max="4095" width="10" style="10"/>
    <col min="4096" max="4096" width="4.109375" style="10" customWidth="1"/>
    <col min="4097" max="4097" width="29.109375" style="10" customWidth="1"/>
    <col min="4098" max="4098" width="7" style="10" customWidth="1"/>
    <col min="4099" max="4099" width="9.109375" style="10" customWidth="1"/>
    <col min="4100" max="4100" width="8.5546875" style="10" customWidth="1"/>
    <col min="4101" max="4101" width="11" style="10" customWidth="1"/>
    <col min="4102" max="4102" width="10.88671875" style="10" customWidth="1"/>
    <col min="4103" max="4103" width="11.6640625" style="10" customWidth="1"/>
    <col min="4104" max="4104" width="11.6640625" style="10" bestFit="1" customWidth="1"/>
    <col min="4105" max="4105" width="11.109375" style="10" customWidth="1"/>
    <col min="4106" max="4106" width="9.88671875" style="10" customWidth="1"/>
    <col min="4107" max="4107" width="9" style="10" customWidth="1"/>
    <col min="4108" max="4108" width="9.109375" style="10" customWidth="1"/>
    <col min="4109" max="4109" width="11.33203125" style="10" customWidth="1"/>
    <col min="4110" max="4110" width="15.109375" style="10" bestFit="1" customWidth="1"/>
    <col min="4111" max="4351" width="10" style="10"/>
    <col min="4352" max="4352" width="4.109375" style="10" customWidth="1"/>
    <col min="4353" max="4353" width="29.109375" style="10" customWidth="1"/>
    <col min="4354" max="4354" width="7" style="10" customWidth="1"/>
    <col min="4355" max="4355" width="9.109375" style="10" customWidth="1"/>
    <col min="4356" max="4356" width="8.5546875" style="10" customWidth="1"/>
    <col min="4357" max="4357" width="11" style="10" customWidth="1"/>
    <col min="4358" max="4358" width="10.88671875" style="10" customWidth="1"/>
    <col min="4359" max="4359" width="11.6640625" style="10" customWidth="1"/>
    <col min="4360" max="4360" width="11.6640625" style="10" bestFit="1" customWidth="1"/>
    <col min="4361" max="4361" width="11.109375" style="10" customWidth="1"/>
    <col min="4362" max="4362" width="9.88671875" style="10" customWidth="1"/>
    <col min="4363" max="4363" width="9" style="10" customWidth="1"/>
    <col min="4364" max="4364" width="9.109375" style="10" customWidth="1"/>
    <col min="4365" max="4365" width="11.33203125" style="10" customWidth="1"/>
    <col min="4366" max="4366" width="15.109375" style="10" bestFit="1" customWidth="1"/>
    <col min="4367" max="4607" width="10" style="10"/>
    <col min="4608" max="4608" width="4.109375" style="10" customWidth="1"/>
    <col min="4609" max="4609" width="29.109375" style="10" customWidth="1"/>
    <col min="4610" max="4610" width="7" style="10" customWidth="1"/>
    <col min="4611" max="4611" width="9.109375" style="10" customWidth="1"/>
    <col min="4612" max="4612" width="8.5546875" style="10" customWidth="1"/>
    <col min="4613" max="4613" width="11" style="10" customWidth="1"/>
    <col min="4614" max="4614" width="10.88671875" style="10" customWidth="1"/>
    <col min="4615" max="4615" width="11.6640625" style="10" customWidth="1"/>
    <col min="4616" max="4616" width="11.6640625" style="10" bestFit="1" customWidth="1"/>
    <col min="4617" max="4617" width="11.109375" style="10" customWidth="1"/>
    <col min="4618" max="4618" width="9.88671875" style="10" customWidth="1"/>
    <col min="4619" max="4619" width="9" style="10" customWidth="1"/>
    <col min="4620" max="4620" width="9.109375" style="10" customWidth="1"/>
    <col min="4621" max="4621" width="11.33203125" style="10" customWidth="1"/>
    <col min="4622" max="4622" width="15.109375" style="10" bestFit="1" customWidth="1"/>
    <col min="4623" max="4863" width="10" style="10"/>
    <col min="4864" max="4864" width="4.109375" style="10" customWidth="1"/>
    <col min="4865" max="4865" width="29.109375" style="10" customWidth="1"/>
    <col min="4866" max="4866" width="7" style="10" customWidth="1"/>
    <col min="4867" max="4867" width="9.109375" style="10" customWidth="1"/>
    <col min="4868" max="4868" width="8.5546875" style="10" customWidth="1"/>
    <col min="4869" max="4869" width="11" style="10" customWidth="1"/>
    <col min="4870" max="4870" width="10.88671875" style="10" customWidth="1"/>
    <col min="4871" max="4871" width="11.6640625" style="10" customWidth="1"/>
    <col min="4872" max="4872" width="11.6640625" style="10" bestFit="1" customWidth="1"/>
    <col min="4873" max="4873" width="11.109375" style="10" customWidth="1"/>
    <col min="4874" max="4874" width="9.88671875" style="10" customWidth="1"/>
    <col min="4875" max="4875" width="9" style="10" customWidth="1"/>
    <col min="4876" max="4876" width="9.109375" style="10" customWidth="1"/>
    <col min="4877" max="4877" width="11.33203125" style="10" customWidth="1"/>
    <col min="4878" max="4878" width="15.109375" style="10" bestFit="1" customWidth="1"/>
    <col min="4879" max="5119" width="10" style="10"/>
    <col min="5120" max="5120" width="4.109375" style="10" customWidth="1"/>
    <col min="5121" max="5121" width="29.109375" style="10" customWidth="1"/>
    <col min="5122" max="5122" width="7" style="10" customWidth="1"/>
    <col min="5123" max="5123" width="9.109375" style="10" customWidth="1"/>
    <col min="5124" max="5124" width="8.5546875" style="10" customWidth="1"/>
    <col min="5125" max="5125" width="11" style="10" customWidth="1"/>
    <col min="5126" max="5126" width="10.88671875" style="10" customWidth="1"/>
    <col min="5127" max="5127" width="11.6640625" style="10" customWidth="1"/>
    <col min="5128" max="5128" width="11.6640625" style="10" bestFit="1" customWidth="1"/>
    <col min="5129" max="5129" width="11.109375" style="10" customWidth="1"/>
    <col min="5130" max="5130" width="9.88671875" style="10" customWidth="1"/>
    <col min="5131" max="5131" width="9" style="10" customWidth="1"/>
    <col min="5132" max="5132" width="9.109375" style="10" customWidth="1"/>
    <col min="5133" max="5133" width="11.33203125" style="10" customWidth="1"/>
    <col min="5134" max="5134" width="15.109375" style="10" bestFit="1" customWidth="1"/>
    <col min="5135" max="5375" width="10" style="10"/>
    <col min="5376" max="5376" width="4.109375" style="10" customWidth="1"/>
    <col min="5377" max="5377" width="29.109375" style="10" customWidth="1"/>
    <col min="5378" max="5378" width="7" style="10" customWidth="1"/>
    <col min="5379" max="5379" width="9.109375" style="10" customWidth="1"/>
    <col min="5380" max="5380" width="8.5546875" style="10" customWidth="1"/>
    <col min="5381" max="5381" width="11" style="10" customWidth="1"/>
    <col min="5382" max="5382" width="10.88671875" style="10" customWidth="1"/>
    <col min="5383" max="5383" width="11.6640625" style="10" customWidth="1"/>
    <col min="5384" max="5384" width="11.6640625" style="10" bestFit="1" customWidth="1"/>
    <col min="5385" max="5385" width="11.109375" style="10" customWidth="1"/>
    <col min="5386" max="5386" width="9.88671875" style="10" customWidth="1"/>
    <col min="5387" max="5387" width="9" style="10" customWidth="1"/>
    <col min="5388" max="5388" width="9.109375" style="10" customWidth="1"/>
    <col min="5389" max="5389" width="11.33203125" style="10" customWidth="1"/>
    <col min="5390" max="5390" width="15.109375" style="10" bestFit="1" customWidth="1"/>
    <col min="5391" max="5631" width="10" style="10"/>
    <col min="5632" max="5632" width="4.109375" style="10" customWidth="1"/>
    <col min="5633" max="5633" width="29.109375" style="10" customWidth="1"/>
    <col min="5634" max="5634" width="7" style="10" customWidth="1"/>
    <col min="5635" max="5635" width="9.109375" style="10" customWidth="1"/>
    <col min="5636" max="5636" width="8.5546875" style="10" customWidth="1"/>
    <col min="5637" max="5637" width="11" style="10" customWidth="1"/>
    <col min="5638" max="5638" width="10.88671875" style="10" customWidth="1"/>
    <col min="5639" max="5639" width="11.6640625" style="10" customWidth="1"/>
    <col min="5640" max="5640" width="11.6640625" style="10" bestFit="1" customWidth="1"/>
    <col min="5641" max="5641" width="11.109375" style="10" customWidth="1"/>
    <col min="5642" max="5642" width="9.88671875" style="10" customWidth="1"/>
    <col min="5643" max="5643" width="9" style="10" customWidth="1"/>
    <col min="5644" max="5644" width="9.109375" style="10" customWidth="1"/>
    <col min="5645" max="5645" width="11.33203125" style="10" customWidth="1"/>
    <col min="5646" max="5646" width="15.109375" style="10" bestFit="1" customWidth="1"/>
    <col min="5647" max="5887" width="10" style="10"/>
    <col min="5888" max="5888" width="4.109375" style="10" customWidth="1"/>
    <col min="5889" max="5889" width="29.109375" style="10" customWidth="1"/>
    <col min="5890" max="5890" width="7" style="10" customWidth="1"/>
    <col min="5891" max="5891" width="9.109375" style="10" customWidth="1"/>
    <col min="5892" max="5892" width="8.5546875" style="10" customWidth="1"/>
    <col min="5893" max="5893" width="11" style="10" customWidth="1"/>
    <col min="5894" max="5894" width="10.88671875" style="10" customWidth="1"/>
    <col min="5895" max="5895" width="11.6640625" style="10" customWidth="1"/>
    <col min="5896" max="5896" width="11.6640625" style="10" bestFit="1" customWidth="1"/>
    <col min="5897" max="5897" width="11.109375" style="10" customWidth="1"/>
    <col min="5898" max="5898" width="9.88671875" style="10" customWidth="1"/>
    <col min="5899" max="5899" width="9" style="10" customWidth="1"/>
    <col min="5900" max="5900" width="9.109375" style="10" customWidth="1"/>
    <col min="5901" max="5901" width="11.33203125" style="10" customWidth="1"/>
    <col min="5902" max="5902" width="15.109375" style="10" bestFit="1" customWidth="1"/>
    <col min="5903" max="6143" width="10" style="10"/>
    <col min="6144" max="6144" width="4.109375" style="10" customWidth="1"/>
    <col min="6145" max="6145" width="29.109375" style="10" customWidth="1"/>
    <col min="6146" max="6146" width="7" style="10" customWidth="1"/>
    <col min="6147" max="6147" width="9.109375" style="10" customWidth="1"/>
    <col min="6148" max="6148" width="8.5546875" style="10" customWidth="1"/>
    <col min="6149" max="6149" width="11" style="10" customWidth="1"/>
    <col min="6150" max="6150" width="10.88671875" style="10" customWidth="1"/>
    <col min="6151" max="6151" width="11.6640625" style="10" customWidth="1"/>
    <col min="6152" max="6152" width="11.6640625" style="10" bestFit="1" customWidth="1"/>
    <col min="6153" max="6153" width="11.109375" style="10" customWidth="1"/>
    <col min="6154" max="6154" width="9.88671875" style="10" customWidth="1"/>
    <col min="6155" max="6155" width="9" style="10" customWidth="1"/>
    <col min="6156" max="6156" width="9.109375" style="10" customWidth="1"/>
    <col min="6157" max="6157" width="11.33203125" style="10" customWidth="1"/>
    <col min="6158" max="6158" width="15.109375" style="10" bestFit="1" customWidth="1"/>
    <col min="6159" max="6399" width="10" style="10"/>
    <col min="6400" max="6400" width="4.109375" style="10" customWidth="1"/>
    <col min="6401" max="6401" width="29.109375" style="10" customWidth="1"/>
    <col min="6402" max="6402" width="7" style="10" customWidth="1"/>
    <col min="6403" max="6403" width="9.109375" style="10" customWidth="1"/>
    <col min="6404" max="6404" width="8.5546875" style="10" customWidth="1"/>
    <col min="6405" max="6405" width="11" style="10" customWidth="1"/>
    <col min="6406" max="6406" width="10.88671875" style="10" customWidth="1"/>
    <col min="6407" max="6407" width="11.6640625" style="10" customWidth="1"/>
    <col min="6408" max="6408" width="11.6640625" style="10" bestFit="1" customWidth="1"/>
    <col min="6409" max="6409" width="11.109375" style="10" customWidth="1"/>
    <col min="6410" max="6410" width="9.88671875" style="10" customWidth="1"/>
    <col min="6411" max="6411" width="9" style="10" customWidth="1"/>
    <col min="6412" max="6412" width="9.109375" style="10" customWidth="1"/>
    <col min="6413" max="6413" width="11.33203125" style="10" customWidth="1"/>
    <col min="6414" max="6414" width="15.109375" style="10" bestFit="1" customWidth="1"/>
    <col min="6415" max="6655" width="10" style="10"/>
    <col min="6656" max="6656" width="4.109375" style="10" customWidth="1"/>
    <col min="6657" max="6657" width="29.109375" style="10" customWidth="1"/>
    <col min="6658" max="6658" width="7" style="10" customWidth="1"/>
    <col min="6659" max="6659" width="9.109375" style="10" customWidth="1"/>
    <col min="6660" max="6660" width="8.5546875" style="10" customWidth="1"/>
    <col min="6661" max="6661" width="11" style="10" customWidth="1"/>
    <col min="6662" max="6662" width="10.88671875" style="10" customWidth="1"/>
    <col min="6663" max="6663" width="11.6640625" style="10" customWidth="1"/>
    <col min="6664" max="6664" width="11.6640625" style="10" bestFit="1" customWidth="1"/>
    <col min="6665" max="6665" width="11.109375" style="10" customWidth="1"/>
    <col min="6666" max="6666" width="9.88671875" style="10" customWidth="1"/>
    <col min="6667" max="6667" width="9" style="10" customWidth="1"/>
    <col min="6668" max="6668" width="9.109375" style="10" customWidth="1"/>
    <col min="6669" max="6669" width="11.33203125" style="10" customWidth="1"/>
    <col min="6670" max="6670" width="15.109375" style="10" bestFit="1" customWidth="1"/>
    <col min="6671" max="6911" width="10" style="10"/>
    <col min="6912" max="6912" width="4.109375" style="10" customWidth="1"/>
    <col min="6913" max="6913" width="29.109375" style="10" customWidth="1"/>
    <col min="6914" max="6914" width="7" style="10" customWidth="1"/>
    <col min="6915" max="6915" width="9.109375" style="10" customWidth="1"/>
    <col min="6916" max="6916" width="8.5546875" style="10" customWidth="1"/>
    <col min="6917" max="6917" width="11" style="10" customWidth="1"/>
    <col min="6918" max="6918" width="10.88671875" style="10" customWidth="1"/>
    <col min="6919" max="6919" width="11.6640625" style="10" customWidth="1"/>
    <col min="6920" max="6920" width="11.6640625" style="10" bestFit="1" customWidth="1"/>
    <col min="6921" max="6921" width="11.109375" style="10" customWidth="1"/>
    <col min="6922" max="6922" width="9.88671875" style="10" customWidth="1"/>
    <col min="6923" max="6923" width="9" style="10" customWidth="1"/>
    <col min="6924" max="6924" width="9.109375" style="10" customWidth="1"/>
    <col min="6925" max="6925" width="11.33203125" style="10" customWidth="1"/>
    <col min="6926" max="6926" width="15.109375" style="10" bestFit="1" customWidth="1"/>
    <col min="6927" max="7167" width="10" style="10"/>
    <col min="7168" max="7168" width="4.109375" style="10" customWidth="1"/>
    <col min="7169" max="7169" width="29.109375" style="10" customWidth="1"/>
    <col min="7170" max="7170" width="7" style="10" customWidth="1"/>
    <col min="7171" max="7171" width="9.109375" style="10" customWidth="1"/>
    <col min="7172" max="7172" width="8.5546875" style="10" customWidth="1"/>
    <col min="7173" max="7173" width="11" style="10" customWidth="1"/>
    <col min="7174" max="7174" width="10.88671875" style="10" customWidth="1"/>
    <col min="7175" max="7175" width="11.6640625" style="10" customWidth="1"/>
    <col min="7176" max="7176" width="11.6640625" style="10" bestFit="1" customWidth="1"/>
    <col min="7177" max="7177" width="11.109375" style="10" customWidth="1"/>
    <col min="7178" max="7178" width="9.88671875" style="10" customWidth="1"/>
    <col min="7179" max="7179" width="9" style="10" customWidth="1"/>
    <col min="7180" max="7180" width="9.109375" style="10" customWidth="1"/>
    <col min="7181" max="7181" width="11.33203125" style="10" customWidth="1"/>
    <col min="7182" max="7182" width="15.109375" style="10" bestFit="1" customWidth="1"/>
    <col min="7183" max="7423" width="10" style="10"/>
    <col min="7424" max="7424" width="4.109375" style="10" customWidth="1"/>
    <col min="7425" max="7425" width="29.109375" style="10" customWidth="1"/>
    <col min="7426" max="7426" width="7" style="10" customWidth="1"/>
    <col min="7427" max="7427" width="9.109375" style="10" customWidth="1"/>
    <col min="7428" max="7428" width="8.5546875" style="10" customWidth="1"/>
    <col min="7429" max="7429" width="11" style="10" customWidth="1"/>
    <col min="7430" max="7430" width="10.88671875" style="10" customWidth="1"/>
    <col min="7431" max="7431" width="11.6640625" style="10" customWidth="1"/>
    <col min="7432" max="7432" width="11.6640625" style="10" bestFit="1" customWidth="1"/>
    <col min="7433" max="7433" width="11.109375" style="10" customWidth="1"/>
    <col min="7434" max="7434" width="9.88671875" style="10" customWidth="1"/>
    <col min="7435" max="7435" width="9" style="10" customWidth="1"/>
    <col min="7436" max="7436" width="9.109375" style="10" customWidth="1"/>
    <col min="7437" max="7437" width="11.33203125" style="10" customWidth="1"/>
    <col min="7438" max="7438" width="15.109375" style="10" bestFit="1" customWidth="1"/>
    <col min="7439" max="7679" width="10" style="10"/>
    <col min="7680" max="7680" width="4.109375" style="10" customWidth="1"/>
    <col min="7681" max="7681" width="29.109375" style="10" customWidth="1"/>
    <col min="7682" max="7682" width="7" style="10" customWidth="1"/>
    <col min="7683" max="7683" width="9.109375" style="10" customWidth="1"/>
    <col min="7684" max="7684" width="8.5546875" style="10" customWidth="1"/>
    <col min="7685" max="7685" width="11" style="10" customWidth="1"/>
    <col min="7686" max="7686" width="10.88671875" style="10" customWidth="1"/>
    <col min="7687" max="7687" width="11.6640625" style="10" customWidth="1"/>
    <col min="7688" max="7688" width="11.6640625" style="10" bestFit="1" customWidth="1"/>
    <col min="7689" max="7689" width="11.109375" style="10" customWidth="1"/>
    <col min="7690" max="7690" width="9.88671875" style="10" customWidth="1"/>
    <col min="7691" max="7691" width="9" style="10" customWidth="1"/>
    <col min="7692" max="7692" width="9.109375" style="10" customWidth="1"/>
    <col min="7693" max="7693" width="11.33203125" style="10" customWidth="1"/>
    <col min="7694" max="7694" width="15.109375" style="10" bestFit="1" customWidth="1"/>
    <col min="7695" max="7935" width="10" style="10"/>
    <col min="7936" max="7936" width="4.109375" style="10" customWidth="1"/>
    <col min="7937" max="7937" width="29.109375" style="10" customWidth="1"/>
    <col min="7938" max="7938" width="7" style="10" customWidth="1"/>
    <col min="7939" max="7939" width="9.109375" style="10" customWidth="1"/>
    <col min="7940" max="7940" width="8.5546875" style="10" customWidth="1"/>
    <col min="7941" max="7941" width="11" style="10" customWidth="1"/>
    <col min="7942" max="7942" width="10.88671875" style="10" customWidth="1"/>
    <col min="7943" max="7943" width="11.6640625" style="10" customWidth="1"/>
    <col min="7944" max="7944" width="11.6640625" style="10" bestFit="1" customWidth="1"/>
    <col min="7945" max="7945" width="11.109375" style="10" customWidth="1"/>
    <col min="7946" max="7946" width="9.88671875" style="10" customWidth="1"/>
    <col min="7947" max="7947" width="9" style="10" customWidth="1"/>
    <col min="7948" max="7948" width="9.109375" style="10" customWidth="1"/>
    <col min="7949" max="7949" width="11.33203125" style="10" customWidth="1"/>
    <col min="7950" max="7950" width="15.109375" style="10" bestFit="1" customWidth="1"/>
    <col min="7951" max="8191" width="10" style="10"/>
    <col min="8192" max="8192" width="4.109375" style="10" customWidth="1"/>
    <col min="8193" max="8193" width="29.109375" style="10" customWidth="1"/>
    <col min="8194" max="8194" width="7" style="10" customWidth="1"/>
    <col min="8195" max="8195" width="9.109375" style="10" customWidth="1"/>
    <col min="8196" max="8196" width="8.5546875" style="10" customWidth="1"/>
    <col min="8197" max="8197" width="11" style="10" customWidth="1"/>
    <col min="8198" max="8198" width="10.88671875" style="10" customWidth="1"/>
    <col min="8199" max="8199" width="11.6640625" style="10" customWidth="1"/>
    <col min="8200" max="8200" width="11.6640625" style="10" bestFit="1" customWidth="1"/>
    <col min="8201" max="8201" width="11.109375" style="10" customWidth="1"/>
    <col min="8202" max="8202" width="9.88671875" style="10" customWidth="1"/>
    <col min="8203" max="8203" width="9" style="10" customWidth="1"/>
    <col min="8204" max="8204" width="9.109375" style="10" customWidth="1"/>
    <col min="8205" max="8205" width="11.33203125" style="10" customWidth="1"/>
    <col min="8206" max="8206" width="15.109375" style="10" bestFit="1" customWidth="1"/>
    <col min="8207" max="8447" width="10" style="10"/>
    <col min="8448" max="8448" width="4.109375" style="10" customWidth="1"/>
    <col min="8449" max="8449" width="29.109375" style="10" customWidth="1"/>
    <col min="8450" max="8450" width="7" style="10" customWidth="1"/>
    <col min="8451" max="8451" width="9.109375" style="10" customWidth="1"/>
    <col min="8452" max="8452" width="8.5546875" style="10" customWidth="1"/>
    <col min="8453" max="8453" width="11" style="10" customWidth="1"/>
    <col min="8454" max="8454" width="10.88671875" style="10" customWidth="1"/>
    <col min="8455" max="8455" width="11.6640625" style="10" customWidth="1"/>
    <col min="8456" max="8456" width="11.6640625" style="10" bestFit="1" customWidth="1"/>
    <col min="8457" max="8457" width="11.109375" style="10" customWidth="1"/>
    <col min="8458" max="8458" width="9.88671875" style="10" customWidth="1"/>
    <col min="8459" max="8459" width="9" style="10" customWidth="1"/>
    <col min="8460" max="8460" width="9.109375" style="10" customWidth="1"/>
    <col min="8461" max="8461" width="11.33203125" style="10" customWidth="1"/>
    <col min="8462" max="8462" width="15.109375" style="10" bestFit="1" customWidth="1"/>
    <col min="8463" max="8703" width="10" style="10"/>
    <col min="8704" max="8704" width="4.109375" style="10" customWidth="1"/>
    <col min="8705" max="8705" width="29.109375" style="10" customWidth="1"/>
    <col min="8706" max="8706" width="7" style="10" customWidth="1"/>
    <col min="8707" max="8707" width="9.109375" style="10" customWidth="1"/>
    <col min="8708" max="8708" width="8.5546875" style="10" customWidth="1"/>
    <col min="8709" max="8709" width="11" style="10" customWidth="1"/>
    <col min="8710" max="8710" width="10.88671875" style="10" customWidth="1"/>
    <col min="8711" max="8711" width="11.6640625" style="10" customWidth="1"/>
    <col min="8712" max="8712" width="11.6640625" style="10" bestFit="1" customWidth="1"/>
    <col min="8713" max="8713" width="11.109375" style="10" customWidth="1"/>
    <col min="8714" max="8714" width="9.88671875" style="10" customWidth="1"/>
    <col min="8715" max="8715" width="9" style="10" customWidth="1"/>
    <col min="8716" max="8716" width="9.109375" style="10" customWidth="1"/>
    <col min="8717" max="8717" width="11.33203125" style="10" customWidth="1"/>
    <col min="8718" max="8718" width="15.109375" style="10" bestFit="1" customWidth="1"/>
    <col min="8719" max="8959" width="10" style="10"/>
    <col min="8960" max="8960" width="4.109375" style="10" customWidth="1"/>
    <col min="8961" max="8961" width="29.109375" style="10" customWidth="1"/>
    <col min="8962" max="8962" width="7" style="10" customWidth="1"/>
    <col min="8963" max="8963" width="9.109375" style="10" customWidth="1"/>
    <col min="8964" max="8964" width="8.5546875" style="10" customWidth="1"/>
    <col min="8965" max="8965" width="11" style="10" customWidth="1"/>
    <col min="8966" max="8966" width="10.88671875" style="10" customWidth="1"/>
    <col min="8967" max="8967" width="11.6640625" style="10" customWidth="1"/>
    <col min="8968" max="8968" width="11.6640625" style="10" bestFit="1" customWidth="1"/>
    <col min="8969" max="8969" width="11.109375" style="10" customWidth="1"/>
    <col min="8970" max="8970" width="9.88671875" style="10" customWidth="1"/>
    <col min="8971" max="8971" width="9" style="10" customWidth="1"/>
    <col min="8972" max="8972" width="9.109375" style="10" customWidth="1"/>
    <col min="8973" max="8973" width="11.33203125" style="10" customWidth="1"/>
    <col min="8974" max="8974" width="15.109375" style="10" bestFit="1" customWidth="1"/>
    <col min="8975" max="9215" width="10" style="10"/>
    <col min="9216" max="9216" width="4.109375" style="10" customWidth="1"/>
    <col min="9217" max="9217" width="29.109375" style="10" customWidth="1"/>
    <col min="9218" max="9218" width="7" style="10" customWidth="1"/>
    <col min="9219" max="9219" width="9.109375" style="10" customWidth="1"/>
    <col min="9220" max="9220" width="8.5546875" style="10" customWidth="1"/>
    <col min="9221" max="9221" width="11" style="10" customWidth="1"/>
    <col min="9222" max="9222" width="10.88671875" style="10" customWidth="1"/>
    <col min="9223" max="9223" width="11.6640625" style="10" customWidth="1"/>
    <col min="9224" max="9224" width="11.6640625" style="10" bestFit="1" customWidth="1"/>
    <col min="9225" max="9225" width="11.109375" style="10" customWidth="1"/>
    <col min="9226" max="9226" width="9.88671875" style="10" customWidth="1"/>
    <col min="9227" max="9227" width="9" style="10" customWidth="1"/>
    <col min="9228" max="9228" width="9.109375" style="10" customWidth="1"/>
    <col min="9229" max="9229" width="11.33203125" style="10" customWidth="1"/>
    <col min="9230" max="9230" width="15.109375" style="10" bestFit="1" customWidth="1"/>
    <col min="9231" max="9471" width="10" style="10"/>
    <col min="9472" max="9472" width="4.109375" style="10" customWidth="1"/>
    <col min="9473" max="9473" width="29.109375" style="10" customWidth="1"/>
    <col min="9474" max="9474" width="7" style="10" customWidth="1"/>
    <col min="9475" max="9475" width="9.109375" style="10" customWidth="1"/>
    <col min="9476" max="9476" width="8.5546875" style="10" customWidth="1"/>
    <col min="9477" max="9477" width="11" style="10" customWidth="1"/>
    <col min="9478" max="9478" width="10.88671875" style="10" customWidth="1"/>
    <col min="9479" max="9479" width="11.6640625" style="10" customWidth="1"/>
    <col min="9480" max="9480" width="11.6640625" style="10" bestFit="1" customWidth="1"/>
    <col min="9481" max="9481" width="11.109375" style="10" customWidth="1"/>
    <col min="9482" max="9482" width="9.88671875" style="10" customWidth="1"/>
    <col min="9483" max="9483" width="9" style="10" customWidth="1"/>
    <col min="9484" max="9484" width="9.109375" style="10" customWidth="1"/>
    <col min="9485" max="9485" width="11.33203125" style="10" customWidth="1"/>
    <col min="9486" max="9486" width="15.109375" style="10" bestFit="1" customWidth="1"/>
    <col min="9487" max="9727" width="10" style="10"/>
    <col min="9728" max="9728" width="4.109375" style="10" customWidth="1"/>
    <col min="9729" max="9729" width="29.109375" style="10" customWidth="1"/>
    <col min="9730" max="9730" width="7" style="10" customWidth="1"/>
    <col min="9731" max="9731" width="9.109375" style="10" customWidth="1"/>
    <col min="9732" max="9732" width="8.5546875" style="10" customWidth="1"/>
    <col min="9733" max="9733" width="11" style="10" customWidth="1"/>
    <col min="9734" max="9734" width="10.88671875" style="10" customWidth="1"/>
    <col min="9735" max="9735" width="11.6640625" style="10" customWidth="1"/>
    <col min="9736" max="9736" width="11.6640625" style="10" bestFit="1" customWidth="1"/>
    <col min="9737" max="9737" width="11.109375" style="10" customWidth="1"/>
    <col min="9738" max="9738" width="9.88671875" style="10" customWidth="1"/>
    <col min="9739" max="9739" width="9" style="10" customWidth="1"/>
    <col min="9740" max="9740" width="9.109375" style="10" customWidth="1"/>
    <col min="9741" max="9741" width="11.33203125" style="10" customWidth="1"/>
    <col min="9742" max="9742" width="15.109375" style="10" bestFit="1" customWidth="1"/>
    <col min="9743" max="9983" width="10" style="10"/>
    <col min="9984" max="9984" width="4.109375" style="10" customWidth="1"/>
    <col min="9985" max="9985" width="29.109375" style="10" customWidth="1"/>
    <col min="9986" max="9986" width="7" style="10" customWidth="1"/>
    <col min="9987" max="9987" width="9.109375" style="10" customWidth="1"/>
    <col min="9988" max="9988" width="8.5546875" style="10" customWidth="1"/>
    <col min="9989" max="9989" width="11" style="10" customWidth="1"/>
    <col min="9990" max="9990" width="10.88671875" style="10" customWidth="1"/>
    <col min="9991" max="9991" width="11.6640625" style="10" customWidth="1"/>
    <col min="9992" max="9992" width="11.6640625" style="10" bestFit="1" customWidth="1"/>
    <col min="9993" max="9993" width="11.109375" style="10" customWidth="1"/>
    <col min="9994" max="9994" width="9.88671875" style="10" customWidth="1"/>
    <col min="9995" max="9995" width="9" style="10" customWidth="1"/>
    <col min="9996" max="9996" width="9.109375" style="10" customWidth="1"/>
    <col min="9997" max="9997" width="11.33203125" style="10" customWidth="1"/>
    <col min="9998" max="9998" width="15.109375" style="10" bestFit="1" customWidth="1"/>
    <col min="9999" max="10239" width="10" style="10"/>
    <col min="10240" max="10240" width="4.109375" style="10" customWidth="1"/>
    <col min="10241" max="10241" width="29.109375" style="10" customWidth="1"/>
    <col min="10242" max="10242" width="7" style="10" customWidth="1"/>
    <col min="10243" max="10243" width="9.109375" style="10" customWidth="1"/>
    <col min="10244" max="10244" width="8.5546875" style="10" customWidth="1"/>
    <col min="10245" max="10245" width="11" style="10" customWidth="1"/>
    <col min="10246" max="10246" width="10.88671875" style="10" customWidth="1"/>
    <col min="10247" max="10247" width="11.6640625" style="10" customWidth="1"/>
    <col min="10248" max="10248" width="11.6640625" style="10" bestFit="1" customWidth="1"/>
    <col min="10249" max="10249" width="11.109375" style="10" customWidth="1"/>
    <col min="10250" max="10250" width="9.88671875" style="10" customWidth="1"/>
    <col min="10251" max="10251" width="9" style="10" customWidth="1"/>
    <col min="10252" max="10252" width="9.109375" style="10" customWidth="1"/>
    <col min="10253" max="10253" width="11.33203125" style="10" customWidth="1"/>
    <col min="10254" max="10254" width="15.109375" style="10" bestFit="1" customWidth="1"/>
    <col min="10255" max="10495" width="10" style="10"/>
    <col min="10496" max="10496" width="4.109375" style="10" customWidth="1"/>
    <col min="10497" max="10497" width="29.109375" style="10" customWidth="1"/>
    <col min="10498" max="10498" width="7" style="10" customWidth="1"/>
    <col min="10499" max="10499" width="9.109375" style="10" customWidth="1"/>
    <col min="10500" max="10500" width="8.5546875" style="10" customWidth="1"/>
    <col min="10501" max="10501" width="11" style="10" customWidth="1"/>
    <col min="10502" max="10502" width="10.88671875" style="10" customWidth="1"/>
    <col min="10503" max="10503" width="11.6640625" style="10" customWidth="1"/>
    <col min="10504" max="10504" width="11.6640625" style="10" bestFit="1" customWidth="1"/>
    <col min="10505" max="10505" width="11.109375" style="10" customWidth="1"/>
    <col min="10506" max="10506" width="9.88671875" style="10" customWidth="1"/>
    <col min="10507" max="10507" width="9" style="10" customWidth="1"/>
    <col min="10508" max="10508" width="9.109375" style="10" customWidth="1"/>
    <col min="10509" max="10509" width="11.33203125" style="10" customWidth="1"/>
    <col min="10510" max="10510" width="15.109375" style="10" bestFit="1" customWidth="1"/>
    <col min="10511" max="10751" width="10" style="10"/>
    <col min="10752" max="10752" width="4.109375" style="10" customWidth="1"/>
    <col min="10753" max="10753" width="29.109375" style="10" customWidth="1"/>
    <col min="10754" max="10754" width="7" style="10" customWidth="1"/>
    <col min="10755" max="10755" width="9.109375" style="10" customWidth="1"/>
    <col min="10756" max="10756" width="8.5546875" style="10" customWidth="1"/>
    <col min="10757" max="10757" width="11" style="10" customWidth="1"/>
    <col min="10758" max="10758" width="10.88671875" style="10" customWidth="1"/>
    <col min="10759" max="10759" width="11.6640625" style="10" customWidth="1"/>
    <col min="10760" max="10760" width="11.6640625" style="10" bestFit="1" customWidth="1"/>
    <col min="10761" max="10761" width="11.109375" style="10" customWidth="1"/>
    <col min="10762" max="10762" width="9.88671875" style="10" customWidth="1"/>
    <col min="10763" max="10763" width="9" style="10" customWidth="1"/>
    <col min="10764" max="10764" width="9.109375" style="10" customWidth="1"/>
    <col min="10765" max="10765" width="11.33203125" style="10" customWidth="1"/>
    <col min="10766" max="10766" width="15.109375" style="10" bestFit="1" customWidth="1"/>
    <col min="10767" max="11007" width="10" style="10"/>
    <col min="11008" max="11008" width="4.109375" style="10" customWidth="1"/>
    <col min="11009" max="11009" width="29.109375" style="10" customWidth="1"/>
    <col min="11010" max="11010" width="7" style="10" customWidth="1"/>
    <col min="11011" max="11011" width="9.109375" style="10" customWidth="1"/>
    <col min="11012" max="11012" width="8.5546875" style="10" customWidth="1"/>
    <col min="11013" max="11013" width="11" style="10" customWidth="1"/>
    <col min="11014" max="11014" width="10.88671875" style="10" customWidth="1"/>
    <col min="11015" max="11015" width="11.6640625" style="10" customWidth="1"/>
    <col min="11016" max="11016" width="11.6640625" style="10" bestFit="1" customWidth="1"/>
    <col min="11017" max="11017" width="11.109375" style="10" customWidth="1"/>
    <col min="11018" max="11018" width="9.88671875" style="10" customWidth="1"/>
    <col min="11019" max="11019" width="9" style="10" customWidth="1"/>
    <col min="11020" max="11020" width="9.109375" style="10" customWidth="1"/>
    <col min="11021" max="11021" width="11.33203125" style="10" customWidth="1"/>
    <col min="11022" max="11022" width="15.109375" style="10" bestFit="1" customWidth="1"/>
    <col min="11023" max="11263" width="10" style="10"/>
    <col min="11264" max="11264" width="4.109375" style="10" customWidth="1"/>
    <col min="11265" max="11265" width="29.109375" style="10" customWidth="1"/>
    <col min="11266" max="11266" width="7" style="10" customWidth="1"/>
    <col min="11267" max="11267" width="9.109375" style="10" customWidth="1"/>
    <col min="11268" max="11268" width="8.5546875" style="10" customWidth="1"/>
    <col min="11269" max="11269" width="11" style="10" customWidth="1"/>
    <col min="11270" max="11270" width="10.88671875" style="10" customWidth="1"/>
    <col min="11271" max="11271" width="11.6640625" style="10" customWidth="1"/>
    <col min="11272" max="11272" width="11.6640625" style="10" bestFit="1" customWidth="1"/>
    <col min="11273" max="11273" width="11.109375" style="10" customWidth="1"/>
    <col min="11274" max="11274" width="9.88671875" style="10" customWidth="1"/>
    <col min="11275" max="11275" width="9" style="10" customWidth="1"/>
    <col min="11276" max="11276" width="9.109375" style="10" customWidth="1"/>
    <col min="11277" max="11277" width="11.33203125" style="10" customWidth="1"/>
    <col min="11278" max="11278" width="15.109375" style="10" bestFit="1" customWidth="1"/>
    <col min="11279" max="11519" width="10" style="10"/>
    <col min="11520" max="11520" width="4.109375" style="10" customWidth="1"/>
    <col min="11521" max="11521" width="29.109375" style="10" customWidth="1"/>
    <col min="11522" max="11522" width="7" style="10" customWidth="1"/>
    <col min="11523" max="11523" width="9.109375" style="10" customWidth="1"/>
    <col min="11524" max="11524" width="8.5546875" style="10" customWidth="1"/>
    <col min="11525" max="11525" width="11" style="10" customWidth="1"/>
    <col min="11526" max="11526" width="10.88671875" style="10" customWidth="1"/>
    <col min="11527" max="11527" width="11.6640625" style="10" customWidth="1"/>
    <col min="11528" max="11528" width="11.6640625" style="10" bestFit="1" customWidth="1"/>
    <col min="11529" max="11529" width="11.109375" style="10" customWidth="1"/>
    <col min="11530" max="11530" width="9.88671875" style="10" customWidth="1"/>
    <col min="11531" max="11531" width="9" style="10" customWidth="1"/>
    <col min="11532" max="11532" width="9.109375" style="10" customWidth="1"/>
    <col min="11533" max="11533" width="11.33203125" style="10" customWidth="1"/>
    <col min="11534" max="11534" width="15.109375" style="10" bestFit="1" customWidth="1"/>
    <col min="11535" max="11775" width="10" style="10"/>
    <col min="11776" max="11776" width="4.109375" style="10" customWidth="1"/>
    <col min="11777" max="11777" width="29.109375" style="10" customWidth="1"/>
    <col min="11778" max="11778" width="7" style="10" customWidth="1"/>
    <col min="11779" max="11779" width="9.109375" style="10" customWidth="1"/>
    <col min="11780" max="11780" width="8.5546875" style="10" customWidth="1"/>
    <col min="11781" max="11781" width="11" style="10" customWidth="1"/>
    <col min="11782" max="11782" width="10.88671875" style="10" customWidth="1"/>
    <col min="11783" max="11783" width="11.6640625" style="10" customWidth="1"/>
    <col min="11784" max="11784" width="11.6640625" style="10" bestFit="1" customWidth="1"/>
    <col min="11785" max="11785" width="11.109375" style="10" customWidth="1"/>
    <col min="11786" max="11786" width="9.88671875" style="10" customWidth="1"/>
    <col min="11787" max="11787" width="9" style="10" customWidth="1"/>
    <col min="11788" max="11788" width="9.109375" style="10" customWidth="1"/>
    <col min="11789" max="11789" width="11.33203125" style="10" customWidth="1"/>
    <col min="11790" max="11790" width="15.109375" style="10" bestFit="1" customWidth="1"/>
    <col min="11791" max="12031" width="10" style="10"/>
    <col min="12032" max="12032" width="4.109375" style="10" customWidth="1"/>
    <col min="12033" max="12033" width="29.109375" style="10" customWidth="1"/>
    <col min="12034" max="12034" width="7" style="10" customWidth="1"/>
    <col min="12035" max="12035" width="9.109375" style="10" customWidth="1"/>
    <col min="12036" max="12036" width="8.5546875" style="10" customWidth="1"/>
    <col min="12037" max="12037" width="11" style="10" customWidth="1"/>
    <col min="12038" max="12038" width="10.88671875" style="10" customWidth="1"/>
    <col min="12039" max="12039" width="11.6640625" style="10" customWidth="1"/>
    <col min="12040" max="12040" width="11.6640625" style="10" bestFit="1" customWidth="1"/>
    <col min="12041" max="12041" width="11.109375" style="10" customWidth="1"/>
    <col min="12042" max="12042" width="9.88671875" style="10" customWidth="1"/>
    <col min="12043" max="12043" width="9" style="10" customWidth="1"/>
    <col min="12044" max="12044" width="9.109375" style="10" customWidth="1"/>
    <col min="12045" max="12045" width="11.33203125" style="10" customWidth="1"/>
    <col min="12046" max="12046" width="15.109375" style="10" bestFit="1" customWidth="1"/>
    <col min="12047" max="12287" width="10" style="10"/>
    <col min="12288" max="12288" width="4.109375" style="10" customWidth="1"/>
    <col min="12289" max="12289" width="29.109375" style="10" customWidth="1"/>
    <col min="12290" max="12290" width="7" style="10" customWidth="1"/>
    <col min="12291" max="12291" width="9.109375" style="10" customWidth="1"/>
    <col min="12292" max="12292" width="8.5546875" style="10" customWidth="1"/>
    <col min="12293" max="12293" width="11" style="10" customWidth="1"/>
    <col min="12294" max="12294" width="10.88671875" style="10" customWidth="1"/>
    <col min="12295" max="12295" width="11.6640625" style="10" customWidth="1"/>
    <col min="12296" max="12296" width="11.6640625" style="10" bestFit="1" customWidth="1"/>
    <col min="12297" max="12297" width="11.109375" style="10" customWidth="1"/>
    <col min="12298" max="12298" width="9.88671875" style="10" customWidth="1"/>
    <col min="12299" max="12299" width="9" style="10" customWidth="1"/>
    <col min="12300" max="12300" width="9.109375" style="10" customWidth="1"/>
    <col min="12301" max="12301" width="11.33203125" style="10" customWidth="1"/>
    <col min="12302" max="12302" width="15.109375" style="10" bestFit="1" customWidth="1"/>
    <col min="12303" max="12543" width="10" style="10"/>
    <col min="12544" max="12544" width="4.109375" style="10" customWidth="1"/>
    <col min="12545" max="12545" width="29.109375" style="10" customWidth="1"/>
    <col min="12546" max="12546" width="7" style="10" customWidth="1"/>
    <col min="12547" max="12547" width="9.109375" style="10" customWidth="1"/>
    <col min="12548" max="12548" width="8.5546875" style="10" customWidth="1"/>
    <col min="12549" max="12549" width="11" style="10" customWidth="1"/>
    <col min="12550" max="12550" width="10.88671875" style="10" customWidth="1"/>
    <col min="12551" max="12551" width="11.6640625" style="10" customWidth="1"/>
    <col min="12552" max="12552" width="11.6640625" style="10" bestFit="1" customWidth="1"/>
    <col min="12553" max="12553" width="11.109375" style="10" customWidth="1"/>
    <col min="12554" max="12554" width="9.88671875" style="10" customWidth="1"/>
    <col min="12555" max="12555" width="9" style="10" customWidth="1"/>
    <col min="12556" max="12556" width="9.109375" style="10" customWidth="1"/>
    <col min="12557" max="12557" width="11.33203125" style="10" customWidth="1"/>
    <col min="12558" max="12558" width="15.109375" style="10" bestFit="1" customWidth="1"/>
    <col min="12559" max="12799" width="10" style="10"/>
    <col min="12800" max="12800" width="4.109375" style="10" customWidth="1"/>
    <col min="12801" max="12801" width="29.109375" style="10" customWidth="1"/>
    <col min="12802" max="12802" width="7" style="10" customWidth="1"/>
    <col min="12803" max="12803" width="9.109375" style="10" customWidth="1"/>
    <col min="12804" max="12804" width="8.5546875" style="10" customWidth="1"/>
    <col min="12805" max="12805" width="11" style="10" customWidth="1"/>
    <col min="12806" max="12806" width="10.88671875" style="10" customWidth="1"/>
    <col min="12807" max="12807" width="11.6640625" style="10" customWidth="1"/>
    <col min="12808" max="12808" width="11.6640625" style="10" bestFit="1" customWidth="1"/>
    <col min="12809" max="12809" width="11.109375" style="10" customWidth="1"/>
    <col min="12810" max="12810" width="9.88671875" style="10" customWidth="1"/>
    <col min="12811" max="12811" width="9" style="10" customWidth="1"/>
    <col min="12812" max="12812" width="9.109375" style="10" customWidth="1"/>
    <col min="12813" max="12813" width="11.33203125" style="10" customWidth="1"/>
    <col min="12814" max="12814" width="15.109375" style="10" bestFit="1" customWidth="1"/>
    <col min="12815" max="13055" width="10" style="10"/>
    <col min="13056" max="13056" width="4.109375" style="10" customWidth="1"/>
    <col min="13057" max="13057" width="29.109375" style="10" customWidth="1"/>
    <col min="13058" max="13058" width="7" style="10" customWidth="1"/>
    <col min="13059" max="13059" width="9.109375" style="10" customWidth="1"/>
    <col min="13060" max="13060" width="8.5546875" style="10" customWidth="1"/>
    <col min="13061" max="13061" width="11" style="10" customWidth="1"/>
    <col min="13062" max="13062" width="10.88671875" style="10" customWidth="1"/>
    <col min="13063" max="13063" width="11.6640625" style="10" customWidth="1"/>
    <col min="13064" max="13064" width="11.6640625" style="10" bestFit="1" customWidth="1"/>
    <col min="13065" max="13065" width="11.109375" style="10" customWidth="1"/>
    <col min="13066" max="13066" width="9.88671875" style="10" customWidth="1"/>
    <col min="13067" max="13067" width="9" style="10" customWidth="1"/>
    <col min="13068" max="13068" width="9.109375" style="10" customWidth="1"/>
    <col min="13069" max="13069" width="11.33203125" style="10" customWidth="1"/>
    <col min="13070" max="13070" width="15.109375" style="10" bestFit="1" customWidth="1"/>
    <col min="13071" max="13311" width="10" style="10"/>
    <col min="13312" max="13312" width="4.109375" style="10" customWidth="1"/>
    <col min="13313" max="13313" width="29.109375" style="10" customWidth="1"/>
    <col min="13314" max="13314" width="7" style="10" customWidth="1"/>
    <col min="13315" max="13315" width="9.109375" style="10" customWidth="1"/>
    <col min="13316" max="13316" width="8.5546875" style="10" customWidth="1"/>
    <col min="13317" max="13317" width="11" style="10" customWidth="1"/>
    <col min="13318" max="13318" width="10.88671875" style="10" customWidth="1"/>
    <col min="13319" max="13319" width="11.6640625" style="10" customWidth="1"/>
    <col min="13320" max="13320" width="11.6640625" style="10" bestFit="1" customWidth="1"/>
    <col min="13321" max="13321" width="11.109375" style="10" customWidth="1"/>
    <col min="13322" max="13322" width="9.88671875" style="10" customWidth="1"/>
    <col min="13323" max="13323" width="9" style="10" customWidth="1"/>
    <col min="13324" max="13324" width="9.109375" style="10" customWidth="1"/>
    <col min="13325" max="13325" width="11.33203125" style="10" customWidth="1"/>
    <col min="13326" max="13326" width="15.109375" style="10" bestFit="1" customWidth="1"/>
    <col min="13327" max="13567" width="10" style="10"/>
    <col min="13568" max="13568" width="4.109375" style="10" customWidth="1"/>
    <col min="13569" max="13569" width="29.109375" style="10" customWidth="1"/>
    <col min="13570" max="13570" width="7" style="10" customWidth="1"/>
    <col min="13571" max="13571" width="9.109375" style="10" customWidth="1"/>
    <col min="13572" max="13572" width="8.5546875" style="10" customWidth="1"/>
    <col min="13573" max="13573" width="11" style="10" customWidth="1"/>
    <col min="13574" max="13574" width="10.88671875" style="10" customWidth="1"/>
    <col min="13575" max="13575" width="11.6640625" style="10" customWidth="1"/>
    <col min="13576" max="13576" width="11.6640625" style="10" bestFit="1" customWidth="1"/>
    <col min="13577" max="13577" width="11.109375" style="10" customWidth="1"/>
    <col min="13578" max="13578" width="9.88671875" style="10" customWidth="1"/>
    <col min="13579" max="13579" width="9" style="10" customWidth="1"/>
    <col min="13580" max="13580" width="9.109375" style="10" customWidth="1"/>
    <col min="13581" max="13581" width="11.33203125" style="10" customWidth="1"/>
    <col min="13582" max="13582" width="15.109375" style="10" bestFit="1" customWidth="1"/>
    <col min="13583" max="13823" width="10" style="10"/>
    <col min="13824" max="13824" width="4.109375" style="10" customWidth="1"/>
    <col min="13825" max="13825" width="29.109375" style="10" customWidth="1"/>
    <col min="13826" max="13826" width="7" style="10" customWidth="1"/>
    <col min="13827" max="13827" width="9.109375" style="10" customWidth="1"/>
    <col min="13828" max="13828" width="8.5546875" style="10" customWidth="1"/>
    <col min="13829" max="13829" width="11" style="10" customWidth="1"/>
    <col min="13830" max="13830" width="10.88671875" style="10" customWidth="1"/>
    <col min="13831" max="13831" width="11.6640625" style="10" customWidth="1"/>
    <col min="13832" max="13832" width="11.6640625" style="10" bestFit="1" customWidth="1"/>
    <col min="13833" max="13833" width="11.109375" style="10" customWidth="1"/>
    <col min="13834" max="13834" width="9.88671875" style="10" customWidth="1"/>
    <col min="13835" max="13835" width="9" style="10" customWidth="1"/>
    <col min="13836" max="13836" width="9.109375" style="10" customWidth="1"/>
    <col min="13837" max="13837" width="11.33203125" style="10" customWidth="1"/>
    <col min="13838" max="13838" width="15.109375" style="10" bestFit="1" customWidth="1"/>
    <col min="13839" max="14079" width="10" style="10"/>
    <col min="14080" max="14080" width="4.109375" style="10" customWidth="1"/>
    <col min="14081" max="14081" width="29.109375" style="10" customWidth="1"/>
    <col min="14082" max="14082" width="7" style="10" customWidth="1"/>
    <col min="14083" max="14083" width="9.109375" style="10" customWidth="1"/>
    <col min="14084" max="14084" width="8.5546875" style="10" customWidth="1"/>
    <col min="14085" max="14085" width="11" style="10" customWidth="1"/>
    <col min="14086" max="14086" width="10.88671875" style="10" customWidth="1"/>
    <col min="14087" max="14087" width="11.6640625" style="10" customWidth="1"/>
    <col min="14088" max="14088" width="11.6640625" style="10" bestFit="1" customWidth="1"/>
    <col min="14089" max="14089" width="11.109375" style="10" customWidth="1"/>
    <col min="14090" max="14090" width="9.88671875" style="10" customWidth="1"/>
    <col min="14091" max="14091" width="9" style="10" customWidth="1"/>
    <col min="14092" max="14092" width="9.109375" style="10" customWidth="1"/>
    <col min="14093" max="14093" width="11.33203125" style="10" customWidth="1"/>
    <col min="14094" max="14094" width="15.109375" style="10" bestFit="1" customWidth="1"/>
    <col min="14095" max="14335" width="10" style="10"/>
    <col min="14336" max="14336" width="4.109375" style="10" customWidth="1"/>
    <col min="14337" max="14337" width="29.109375" style="10" customWidth="1"/>
    <col min="14338" max="14338" width="7" style="10" customWidth="1"/>
    <col min="14339" max="14339" width="9.109375" style="10" customWidth="1"/>
    <col min="14340" max="14340" width="8.5546875" style="10" customWidth="1"/>
    <col min="14341" max="14341" width="11" style="10" customWidth="1"/>
    <col min="14342" max="14342" width="10.88671875" style="10" customWidth="1"/>
    <col min="14343" max="14343" width="11.6640625" style="10" customWidth="1"/>
    <col min="14344" max="14344" width="11.6640625" style="10" bestFit="1" customWidth="1"/>
    <col min="14345" max="14345" width="11.109375" style="10" customWidth="1"/>
    <col min="14346" max="14346" width="9.88671875" style="10" customWidth="1"/>
    <col min="14347" max="14347" width="9" style="10" customWidth="1"/>
    <col min="14348" max="14348" width="9.109375" style="10" customWidth="1"/>
    <col min="14349" max="14349" width="11.33203125" style="10" customWidth="1"/>
    <col min="14350" max="14350" width="15.109375" style="10" bestFit="1" customWidth="1"/>
    <col min="14351" max="14591" width="10" style="10"/>
    <col min="14592" max="14592" width="4.109375" style="10" customWidth="1"/>
    <col min="14593" max="14593" width="29.109375" style="10" customWidth="1"/>
    <col min="14594" max="14594" width="7" style="10" customWidth="1"/>
    <col min="14595" max="14595" width="9.109375" style="10" customWidth="1"/>
    <col min="14596" max="14596" width="8.5546875" style="10" customWidth="1"/>
    <col min="14597" max="14597" width="11" style="10" customWidth="1"/>
    <col min="14598" max="14598" width="10.88671875" style="10" customWidth="1"/>
    <col min="14599" max="14599" width="11.6640625" style="10" customWidth="1"/>
    <col min="14600" max="14600" width="11.6640625" style="10" bestFit="1" customWidth="1"/>
    <col min="14601" max="14601" width="11.109375" style="10" customWidth="1"/>
    <col min="14602" max="14602" width="9.88671875" style="10" customWidth="1"/>
    <col min="14603" max="14603" width="9" style="10" customWidth="1"/>
    <col min="14604" max="14604" width="9.109375" style="10" customWidth="1"/>
    <col min="14605" max="14605" width="11.33203125" style="10" customWidth="1"/>
    <col min="14606" max="14606" width="15.109375" style="10" bestFit="1" customWidth="1"/>
    <col min="14607" max="14847" width="10" style="10"/>
    <col min="14848" max="14848" width="4.109375" style="10" customWidth="1"/>
    <col min="14849" max="14849" width="29.109375" style="10" customWidth="1"/>
    <col min="14850" max="14850" width="7" style="10" customWidth="1"/>
    <col min="14851" max="14851" width="9.109375" style="10" customWidth="1"/>
    <col min="14852" max="14852" width="8.5546875" style="10" customWidth="1"/>
    <col min="14853" max="14853" width="11" style="10" customWidth="1"/>
    <col min="14854" max="14854" width="10.88671875" style="10" customWidth="1"/>
    <col min="14855" max="14855" width="11.6640625" style="10" customWidth="1"/>
    <col min="14856" max="14856" width="11.6640625" style="10" bestFit="1" customWidth="1"/>
    <col min="14857" max="14857" width="11.109375" style="10" customWidth="1"/>
    <col min="14858" max="14858" width="9.88671875" style="10" customWidth="1"/>
    <col min="14859" max="14859" width="9" style="10" customWidth="1"/>
    <col min="14860" max="14860" width="9.109375" style="10" customWidth="1"/>
    <col min="14861" max="14861" width="11.33203125" style="10" customWidth="1"/>
    <col min="14862" max="14862" width="15.109375" style="10" bestFit="1" customWidth="1"/>
    <col min="14863" max="15103" width="10" style="10"/>
    <col min="15104" max="15104" width="4.109375" style="10" customWidth="1"/>
    <col min="15105" max="15105" width="29.109375" style="10" customWidth="1"/>
    <col min="15106" max="15106" width="7" style="10" customWidth="1"/>
    <col min="15107" max="15107" width="9.109375" style="10" customWidth="1"/>
    <col min="15108" max="15108" width="8.5546875" style="10" customWidth="1"/>
    <col min="15109" max="15109" width="11" style="10" customWidth="1"/>
    <col min="15110" max="15110" width="10.88671875" style="10" customWidth="1"/>
    <col min="15111" max="15111" width="11.6640625" style="10" customWidth="1"/>
    <col min="15112" max="15112" width="11.6640625" style="10" bestFit="1" customWidth="1"/>
    <col min="15113" max="15113" width="11.109375" style="10" customWidth="1"/>
    <col min="15114" max="15114" width="9.88671875" style="10" customWidth="1"/>
    <col min="15115" max="15115" width="9" style="10" customWidth="1"/>
    <col min="15116" max="15116" width="9.109375" style="10" customWidth="1"/>
    <col min="15117" max="15117" width="11.33203125" style="10" customWidth="1"/>
    <col min="15118" max="15118" width="15.109375" style="10" bestFit="1" customWidth="1"/>
    <col min="15119" max="15359" width="10" style="10"/>
    <col min="15360" max="15360" width="4.109375" style="10" customWidth="1"/>
    <col min="15361" max="15361" width="29.109375" style="10" customWidth="1"/>
    <col min="15362" max="15362" width="7" style="10" customWidth="1"/>
    <col min="15363" max="15363" width="9.109375" style="10" customWidth="1"/>
    <col min="15364" max="15364" width="8.5546875" style="10" customWidth="1"/>
    <col min="15365" max="15365" width="11" style="10" customWidth="1"/>
    <col min="15366" max="15366" width="10.88671875" style="10" customWidth="1"/>
    <col min="15367" max="15367" width="11.6640625" style="10" customWidth="1"/>
    <col min="15368" max="15368" width="11.6640625" style="10" bestFit="1" customWidth="1"/>
    <col min="15369" max="15369" width="11.109375" style="10" customWidth="1"/>
    <col min="15370" max="15370" width="9.88671875" style="10" customWidth="1"/>
    <col min="15371" max="15371" width="9" style="10" customWidth="1"/>
    <col min="15372" max="15372" width="9.109375" style="10" customWidth="1"/>
    <col min="15373" max="15373" width="11.33203125" style="10" customWidth="1"/>
    <col min="15374" max="15374" width="15.109375" style="10" bestFit="1" customWidth="1"/>
    <col min="15375" max="15615" width="10" style="10"/>
    <col min="15616" max="15616" width="4.109375" style="10" customWidth="1"/>
    <col min="15617" max="15617" width="29.109375" style="10" customWidth="1"/>
    <col min="15618" max="15618" width="7" style="10" customWidth="1"/>
    <col min="15619" max="15619" width="9.109375" style="10" customWidth="1"/>
    <col min="15620" max="15620" width="8.5546875" style="10" customWidth="1"/>
    <col min="15621" max="15621" width="11" style="10" customWidth="1"/>
    <col min="15622" max="15622" width="10.88671875" style="10" customWidth="1"/>
    <col min="15623" max="15623" width="11.6640625" style="10" customWidth="1"/>
    <col min="15624" max="15624" width="11.6640625" style="10" bestFit="1" customWidth="1"/>
    <col min="15625" max="15625" width="11.109375" style="10" customWidth="1"/>
    <col min="15626" max="15626" width="9.88671875" style="10" customWidth="1"/>
    <col min="15627" max="15627" width="9" style="10" customWidth="1"/>
    <col min="15628" max="15628" width="9.109375" style="10" customWidth="1"/>
    <col min="15629" max="15629" width="11.33203125" style="10" customWidth="1"/>
    <col min="15630" max="15630" width="15.109375" style="10" bestFit="1" customWidth="1"/>
    <col min="15631" max="15871" width="10" style="10"/>
    <col min="15872" max="15872" width="4.109375" style="10" customWidth="1"/>
    <col min="15873" max="15873" width="29.109375" style="10" customWidth="1"/>
    <col min="15874" max="15874" width="7" style="10" customWidth="1"/>
    <col min="15875" max="15875" width="9.109375" style="10" customWidth="1"/>
    <col min="15876" max="15876" width="8.5546875" style="10" customWidth="1"/>
    <col min="15877" max="15877" width="11" style="10" customWidth="1"/>
    <col min="15878" max="15878" width="10.88671875" style="10" customWidth="1"/>
    <col min="15879" max="15879" width="11.6640625" style="10" customWidth="1"/>
    <col min="15880" max="15880" width="11.6640625" style="10" bestFit="1" customWidth="1"/>
    <col min="15881" max="15881" width="11.109375" style="10" customWidth="1"/>
    <col min="15882" max="15882" width="9.88671875" style="10" customWidth="1"/>
    <col min="15883" max="15883" width="9" style="10" customWidth="1"/>
    <col min="15884" max="15884" width="9.109375" style="10" customWidth="1"/>
    <col min="15885" max="15885" width="11.33203125" style="10" customWidth="1"/>
    <col min="15886" max="15886" width="15.109375" style="10" bestFit="1" customWidth="1"/>
    <col min="15887" max="16127" width="10" style="10"/>
    <col min="16128" max="16128" width="4.109375" style="10" customWidth="1"/>
    <col min="16129" max="16129" width="29.109375" style="10" customWidth="1"/>
    <col min="16130" max="16130" width="7" style="10" customWidth="1"/>
    <col min="16131" max="16131" width="9.109375" style="10" customWidth="1"/>
    <col min="16132" max="16132" width="8.5546875" style="10" customWidth="1"/>
    <col min="16133" max="16133" width="11" style="10" customWidth="1"/>
    <col min="16134" max="16134" width="10.88671875" style="10" customWidth="1"/>
    <col min="16135" max="16135" width="11.6640625" style="10" customWidth="1"/>
    <col min="16136" max="16136" width="11.6640625" style="10" bestFit="1" customWidth="1"/>
    <col min="16137" max="16137" width="11.109375" style="10" customWidth="1"/>
    <col min="16138" max="16138" width="9.88671875" style="10" customWidth="1"/>
    <col min="16139" max="16139" width="9" style="10" customWidth="1"/>
    <col min="16140" max="16140" width="9.109375" style="10" customWidth="1"/>
    <col min="16141" max="16141" width="11.33203125" style="10" customWidth="1"/>
    <col min="16142" max="16142" width="15.109375" style="10" bestFit="1" customWidth="1"/>
    <col min="16143" max="16384" width="10" style="10"/>
  </cols>
  <sheetData>
    <row r="1" spans="1:17" ht="21.75" customHeight="1" x14ac:dyDescent="0.25">
      <c r="A1" s="158" t="s">
        <v>41</v>
      </c>
      <c r="B1" s="158"/>
      <c r="C1" s="158"/>
      <c r="D1" s="158"/>
      <c r="E1" s="158"/>
      <c r="F1" s="158"/>
      <c r="G1" s="158"/>
      <c r="H1" s="158"/>
      <c r="I1" s="158"/>
      <c r="J1" s="158"/>
      <c r="K1" s="158"/>
      <c r="L1" s="158"/>
      <c r="M1" s="158"/>
      <c r="N1" s="158"/>
    </row>
    <row r="2" spans="1:17" s="2" customFormat="1" ht="45" customHeight="1" x14ac:dyDescent="0.3">
      <c r="A2" s="159" t="s">
        <v>9</v>
      </c>
      <c r="B2" s="159"/>
      <c r="C2" s="159"/>
      <c r="D2" s="159"/>
      <c r="E2" s="159"/>
      <c r="F2" s="159"/>
      <c r="G2" s="159"/>
      <c r="H2" s="159"/>
      <c r="I2" s="159"/>
      <c r="J2" s="159"/>
      <c r="K2" s="159"/>
      <c r="L2" s="159"/>
      <c r="M2" s="159"/>
      <c r="N2" s="159"/>
    </row>
    <row r="3" spans="1:17" s="4" customFormat="1" ht="15.6" x14ac:dyDescent="0.3">
      <c r="A3" s="3"/>
      <c r="J3" s="40"/>
      <c r="M3" s="5" t="s">
        <v>35</v>
      </c>
    </row>
    <row r="4" spans="1:17" s="6" customFormat="1" ht="25.5" customHeight="1" x14ac:dyDescent="0.25">
      <c r="A4" s="156" t="s">
        <v>27</v>
      </c>
      <c r="B4" s="156" t="s">
        <v>36</v>
      </c>
      <c r="C4" s="156" t="s">
        <v>26</v>
      </c>
      <c r="D4" s="160" t="s">
        <v>42</v>
      </c>
      <c r="E4" s="161"/>
      <c r="F4" s="161"/>
      <c r="G4" s="161"/>
      <c r="H4" s="161"/>
      <c r="I4" s="161"/>
      <c r="J4" s="161"/>
      <c r="K4" s="161"/>
      <c r="L4" s="161"/>
      <c r="M4" s="161"/>
      <c r="N4" s="161"/>
      <c r="O4" s="15"/>
    </row>
    <row r="5" spans="1:17" s="37" customFormat="1" ht="36" customHeight="1" x14ac:dyDescent="0.3">
      <c r="A5" s="157"/>
      <c r="B5" s="157"/>
      <c r="C5" s="157"/>
      <c r="D5" s="36" t="s">
        <v>47</v>
      </c>
      <c r="E5" s="36" t="s">
        <v>53</v>
      </c>
      <c r="F5" s="36" t="s">
        <v>54</v>
      </c>
      <c r="G5" s="36" t="s">
        <v>55</v>
      </c>
      <c r="H5" s="36" t="s">
        <v>56</v>
      </c>
      <c r="I5" s="20" t="s">
        <v>43</v>
      </c>
      <c r="J5" s="20" t="s">
        <v>44</v>
      </c>
      <c r="K5" s="20" t="s">
        <v>45</v>
      </c>
      <c r="L5" s="20" t="s">
        <v>46</v>
      </c>
      <c r="M5" s="20" t="s">
        <v>48</v>
      </c>
      <c r="N5" s="20" t="s">
        <v>49</v>
      </c>
      <c r="O5" s="38" t="s">
        <v>50</v>
      </c>
      <c r="P5" s="39" t="s">
        <v>51</v>
      </c>
      <c r="Q5" s="39" t="s">
        <v>52</v>
      </c>
    </row>
    <row r="6" spans="1:17" s="7" customFormat="1" ht="27.75" customHeight="1" x14ac:dyDescent="0.25">
      <c r="A6" s="20"/>
      <c r="B6" s="20" t="s">
        <v>26</v>
      </c>
      <c r="C6" s="29">
        <f>SUM(C7,C8,C9,C11,C15,C18)</f>
        <v>11495.300000000001</v>
      </c>
      <c r="D6" s="29">
        <f>SUM(D7,D8,D9,D11,D15,D18)</f>
        <v>278</v>
      </c>
      <c r="E6" s="29">
        <f t="shared" ref="E6:H6" si="0">SUM(E7,E8,E9,E11,E15,E18)</f>
        <v>13</v>
      </c>
      <c r="F6" s="29">
        <f t="shared" si="0"/>
        <v>321</v>
      </c>
      <c r="G6" s="29">
        <f t="shared" si="0"/>
        <v>113</v>
      </c>
      <c r="H6" s="29">
        <f t="shared" si="0"/>
        <v>12</v>
      </c>
      <c r="I6" s="29">
        <f t="shared" ref="I6:Q6" si="1">SUM(I7,I8,I9,I11,I15,I18)</f>
        <v>793.30000000000007</v>
      </c>
      <c r="J6" s="29">
        <f t="shared" si="1"/>
        <v>734</v>
      </c>
      <c r="K6" s="29">
        <f t="shared" si="1"/>
        <v>683</v>
      </c>
      <c r="L6" s="29">
        <f t="shared" si="1"/>
        <v>560</v>
      </c>
      <c r="M6" s="29">
        <f t="shared" si="1"/>
        <v>1500</v>
      </c>
      <c r="N6" s="29">
        <f t="shared" si="1"/>
        <v>363</v>
      </c>
      <c r="O6" s="29">
        <f t="shared" si="1"/>
        <v>2258</v>
      </c>
      <c r="P6" s="29">
        <f t="shared" si="1"/>
        <v>342</v>
      </c>
      <c r="Q6" s="29">
        <f t="shared" si="1"/>
        <v>3525</v>
      </c>
    </row>
    <row r="7" spans="1:17" s="8" customFormat="1" ht="33" customHeight="1" x14ac:dyDescent="0.25">
      <c r="A7" s="20" t="s">
        <v>12</v>
      </c>
      <c r="B7" s="16" t="s">
        <v>37</v>
      </c>
      <c r="C7" s="41">
        <f>SUM(D7:Q7)</f>
        <v>492</v>
      </c>
      <c r="D7" s="18"/>
      <c r="E7" s="18"/>
      <c r="F7" s="18"/>
      <c r="G7" s="18"/>
      <c r="H7" s="18"/>
      <c r="I7" s="19">
        <v>200</v>
      </c>
      <c r="J7" s="19">
        <v>178</v>
      </c>
      <c r="K7" s="19"/>
      <c r="L7" s="19"/>
      <c r="M7" s="19"/>
      <c r="N7" s="19"/>
      <c r="O7" s="33"/>
      <c r="P7" s="31">
        <v>114</v>
      </c>
      <c r="Q7" s="31"/>
    </row>
    <row r="8" spans="1:17" s="9" customFormat="1" ht="35.25" customHeight="1" x14ac:dyDescent="0.25">
      <c r="A8" s="20" t="s">
        <v>13</v>
      </c>
      <c r="B8" s="16" t="s">
        <v>14</v>
      </c>
      <c r="C8" s="41">
        <f t="shared" ref="C8:C20" si="2">SUM(D8:Q8)</f>
        <v>4699</v>
      </c>
      <c r="D8" s="19">
        <v>181</v>
      </c>
      <c r="E8" s="19"/>
      <c r="F8" s="19"/>
      <c r="G8" s="19"/>
      <c r="H8" s="19"/>
      <c r="I8" s="21">
        <f>81+232</f>
        <v>313</v>
      </c>
      <c r="J8" s="21">
        <v>205</v>
      </c>
      <c r="K8" s="21"/>
      <c r="L8" s="21"/>
      <c r="M8" s="21">
        <v>1500</v>
      </c>
      <c r="N8" s="19"/>
      <c r="O8" s="30"/>
      <c r="P8" s="32"/>
      <c r="Q8" s="32">
        <v>2500</v>
      </c>
    </row>
    <row r="9" spans="1:17" s="9" customFormat="1" ht="35.25" customHeight="1" x14ac:dyDescent="0.25">
      <c r="A9" s="20" t="s">
        <v>15</v>
      </c>
      <c r="B9" s="16" t="s">
        <v>16</v>
      </c>
      <c r="C9" s="41">
        <f t="shared" si="2"/>
        <v>1723.1</v>
      </c>
      <c r="D9" s="19">
        <f>D10</f>
        <v>77</v>
      </c>
      <c r="E9" s="19">
        <f t="shared" ref="E9:H9" si="3">E10</f>
        <v>13</v>
      </c>
      <c r="F9" s="19">
        <f t="shared" si="3"/>
        <v>0</v>
      </c>
      <c r="G9" s="19">
        <f t="shared" si="3"/>
        <v>0</v>
      </c>
      <c r="H9" s="19">
        <f t="shared" si="3"/>
        <v>0</v>
      </c>
      <c r="I9" s="19">
        <f t="shared" ref="I9:Q9" si="4">I10</f>
        <v>98.100000000000009</v>
      </c>
      <c r="J9" s="19">
        <f t="shared" si="4"/>
        <v>87</v>
      </c>
      <c r="K9" s="19">
        <f t="shared" si="4"/>
        <v>0</v>
      </c>
      <c r="L9" s="19">
        <f t="shared" si="4"/>
        <v>400</v>
      </c>
      <c r="M9" s="19">
        <f t="shared" si="4"/>
        <v>0</v>
      </c>
      <c r="N9" s="19">
        <f t="shared" si="4"/>
        <v>180</v>
      </c>
      <c r="O9" s="19">
        <f t="shared" si="4"/>
        <v>0</v>
      </c>
      <c r="P9" s="19">
        <f t="shared" si="4"/>
        <v>49</v>
      </c>
      <c r="Q9" s="19">
        <f t="shared" si="4"/>
        <v>819</v>
      </c>
    </row>
    <row r="10" spans="1:17" ht="36" customHeight="1" x14ac:dyDescent="0.25">
      <c r="A10" s="22">
        <v>1</v>
      </c>
      <c r="B10" s="23" t="s">
        <v>38</v>
      </c>
      <c r="C10" s="41">
        <f>SUM(D10:Q10)</f>
        <v>1723.1</v>
      </c>
      <c r="D10" s="24">
        <v>77</v>
      </c>
      <c r="E10" s="24">
        <v>13</v>
      </c>
      <c r="F10" s="24"/>
      <c r="G10" s="24"/>
      <c r="H10" s="24"/>
      <c r="I10" s="25">
        <v>98.100000000000009</v>
      </c>
      <c r="J10" s="25">
        <v>87</v>
      </c>
      <c r="K10" s="25"/>
      <c r="L10" s="25">
        <v>400</v>
      </c>
      <c r="M10" s="25"/>
      <c r="N10" s="19">
        <v>180</v>
      </c>
      <c r="O10" s="34"/>
      <c r="P10" s="35">
        <v>49</v>
      </c>
      <c r="Q10" s="35">
        <v>819</v>
      </c>
    </row>
    <row r="11" spans="1:17" s="8" customFormat="1" ht="33" customHeight="1" x14ac:dyDescent="0.25">
      <c r="A11" s="17" t="s">
        <v>17</v>
      </c>
      <c r="B11" s="19" t="s">
        <v>18</v>
      </c>
      <c r="C11" s="41">
        <f t="shared" si="2"/>
        <v>1530</v>
      </c>
      <c r="D11" s="19">
        <f>SUM(D12:D14)</f>
        <v>0</v>
      </c>
      <c r="E11" s="19">
        <f t="shared" ref="E11:H11" si="5">SUM(E12:E14)</f>
        <v>0</v>
      </c>
      <c r="F11" s="19">
        <f t="shared" si="5"/>
        <v>321</v>
      </c>
      <c r="G11" s="19">
        <f t="shared" si="5"/>
        <v>23</v>
      </c>
      <c r="H11" s="19">
        <f t="shared" si="5"/>
        <v>0</v>
      </c>
      <c r="I11" s="19">
        <f t="shared" ref="I11:Q11" si="6">SUM(I12:I14)</f>
        <v>15</v>
      </c>
      <c r="J11" s="19">
        <f t="shared" si="6"/>
        <v>216</v>
      </c>
      <c r="K11" s="19">
        <f t="shared" si="6"/>
        <v>483</v>
      </c>
      <c r="L11" s="19">
        <f t="shared" si="6"/>
        <v>0</v>
      </c>
      <c r="M11" s="19">
        <f t="shared" si="6"/>
        <v>0</v>
      </c>
      <c r="N11" s="19">
        <f t="shared" si="6"/>
        <v>60</v>
      </c>
      <c r="O11" s="19">
        <f t="shared" si="6"/>
        <v>175</v>
      </c>
      <c r="P11" s="19">
        <f t="shared" si="6"/>
        <v>149</v>
      </c>
      <c r="Q11" s="19">
        <f t="shared" si="6"/>
        <v>88</v>
      </c>
    </row>
    <row r="12" spans="1:17" s="9" customFormat="1" ht="36" customHeight="1" x14ac:dyDescent="0.25">
      <c r="A12" s="26">
        <v>1</v>
      </c>
      <c r="B12" s="24" t="s">
        <v>28</v>
      </c>
      <c r="C12" s="41">
        <f t="shared" si="2"/>
        <v>1132</v>
      </c>
      <c r="D12" s="24"/>
      <c r="E12" s="24"/>
      <c r="F12" s="24">
        <v>321</v>
      </c>
      <c r="G12" s="24"/>
      <c r="H12" s="24"/>
      <c r="I12" s="24"/>
      <c r="J12" s="24">
        <v>166</v>
      </c>
      <c r="K12" s="24">
        <v>450</v>
      </c>
      <c r="L12" s="24"/>
      <c r="M12" s="24"/>
      <c r="N12" s="24"/>
      <c r="O12" s="30"/>
      <c r="P12" s="32">
        <v>127</v>
      </c>
      <c r="Q12" s="32">
        <v>68</v>
      </c>
    </row>
    <row r="13" spans="1:17" s="9" customFormat="1" ht="35.25" customHeight="1" x14ac:dyDescent="0.25">
      <c r="A13" s="26">
        <v>2</v>
      </c>
      <c r="B13" s="24" t="s">
        <v>39</v>
      </c>
      <c r="C13" s="41">
        <f t="shared" si="2"/>
        <v>48</v>
      </c>
      <c r="D13" s="24"/>
      <c r="E13" s="24"/>
      <c r="F13" s="24"/>
      <c r="G13" s="24"/>
      <c r="H13" s="24"/>
      <c r="I13" s="24"/>
      <c r="J13" s="24">
        <v>26</v>
      </c>
      <c r="K13" s="24"/>
      <c r="L13" s="24"/>
      <c r="M13" s="24"/>
      <c r="N13" s="24"/>
      <c r="O13" s="30"/>
      <c r="P13" s="32">
        <v>22</v>
      </c>
      <c r="Q13" s="32"/>
    </row>
    <row r="14" spans="1:17" s="9" customFormat="1" ht="21" customHeight="1" x14ac:dyDescent="0.25">
      <c r="A14" s="26">
        <v>3</v>
      </c>
      <c r="B14" s="24" t="s">
        <v>29</v>
      </c>
      <c r="C14" s="41">
        <f t="shared" si="2"/>
        <v>350</v>
      </c>
      <c r="D14" s="24"/>
      <c r="E14" s="24"/>
      <c r="F14" s="24"/>
      <c r="G14" s="24">
        <v>23</v>
      </c>
      <c r="H14" s="24"/>
      <c r="I14" s="24">
        <v>15</v>
      </c>
      <c r="J14" s="24">
        <v>24</v>
      </c>
      <c r="K14" s="24">
        <v>33</v>
      </c>
      <c r="L14" s="24"/>
      <c r="M14" s="24"/>
      <c r="N14" s="24">
        <v>60</v>
      </c>
      <c r="O14" s="30">
        <v>175</v>
      </c>
      <c r="P14" s="32"/>
      <c r="Q14" s="32">
        <v>20</v>
      </c>
    </row>
    <row r="15" spans="1:17" s="9" customFormat="1" ht="23.25" customHeight="1" x14ac:dyDescent="0.25">
      <c r="A15" s="20" t="s">
        <v>40</v>
      </c>
      <c r="B15" s="16" t="s">
        <v>20</v>
      </c>
      <c r="C15" s="41">
        <f t="shared" si="2"/>
        <v>2565</v>
      </c>
      <c r="D15" s="19">
        <f>SUM(D16:D17)</f>
        <v>0</v>
      </c>
      <c r="E15" s="19">
        <f t="shared" ref="E15:H15" si="7">SUM(E16:E17)</f>
        <v>0</v>
      </c>
      <c r="F15" s="19">
        <f t="shared" si="7"/>
        <v>0</v>
      </c>
      <c r="G15" s="19">
        <f t="shared" si="7"/>
        <v>0</v>
      </c>
      <c r="H15" s="19">
        <f t="shared" si="7"/>
        <v>12</v>
      </c>
      <c r="I15" s="19">
        <f t="shared" ref="I15:Q15" si="8">SUM(I16:I17)</f>
        <v>120</v>
      </c>
      <c r="J15" s="19">
        <f t="shared" si="8"/>
        <v>7</v>
      </c>
      <c r="K15" s="19">
        <f t="shared" si="8"/>
        <v>200</v>
      </c>
      <c r="L15" s="19">
        <f t="shared" si="8"/>
        <v>100</v>
      </c>
      <c r="M15" s="19">
        <f t="shared" si="8"/>
        <v>0</v>
      </c>
      <c r="N15" s="19">
        <f t="shared" si="8"/>
        <v>123</v>
      </c>
      <c r="O15" s="19">
        <f t="shared" si="8"/>
        <v>1993</v>
      </c>
      <c r="P15" s="19">
        <f t="shared" si="8"/>
        <v>4</v>
      </c>
      <c r="Q15" s="19">
        <f t="shared" si="8"/>
        <v>6</v>
      </c>
    </row>
    <row r="16" spans="1:17" s="9" customFormat="1" ht="23.25" customHeight="1" x14ac:dyDescent="0.25">
      <c r="A16" s="26">
        <v>1</v>
      </c>
      <c r="B16" s="24" t="s">
        <v>21</v>
      </c>
      <c r="C16" s="41">
        <f t="shared" si="2"/>
        <v>1068</v>
      </c>
      <c r="D16" s="24"/>
      <c r="E16" s="24"/>
      <c r="F16" s="24"/>
      <c r="G16" s="24"/>
      <c r="H16" s="24">
        <v>12</v>
      </c>
      <c r="I16" s="24">
        <v>116</v>
      </c>
      <c r="J16" s="27">
        <v>3</v>
      </c>
      <c r="K16" s="28"/>
      <c r="L16" s="24"/>
      <c r="M16" s="27"/>
      <c r="N16" s="24"/>
      <c r="O16" s="30">
        <v>932</v>
      </c>
      <c r="P16" s="32">
        <v>2</v>
      </c>
      <c r="Q16" s="32">
        <v>3</v>
      </c>
    </row>
    <row r="17" spans="1:17" s="9" customFormat="1" ht="23.25" customHeight="1" x14ac:dyDescent="0.25">
      <c r="A17" s="26">
        <v>2</v>
      </c>
      <c r="B17" s="24" t="s">
        <v>22</v>
      </c>
      <c r="C17" s="41">
        <f t="shared" si="2"/>
        <v>1497</v>
      </c>
      <c r="D17" s="24"/>
      <c r="E17" s="24"/>
      <c r="F17" s="24"/>
      <c r="G17" s="24"/>
      <c r="H17" s="24"/>
      <c r="I17" s="24">
        <v>4</v>
      </c>
      <c r="J17" s="27">
        <v>4</v>
      </c>
      <c r="K17" s="28">
        <v>200</v>
      </c>
      <c r="L17" s="24">
        <v>100</v>
      </c>
      <c r="M17" s="27"/>
      <c r="N17" s="24">
        <v>123</v>
      </c>
      <c r="O17" s="30">
        <v>1061</v>
      </c>
      <c r="P17" s="32">
        <v>2</v>
      </c>
      <c r="Q17" s="32">
        <v>3</v>
      </c>
    </row>
    <row r="18" spans="1:17" s="8" customFormat="1" ht="27.6" x14ac:dyDescent="0.25">
      <c r="A18" s="20" t="s">
        <v>19</v>
      </c>
      <c r="B18" s="16" t="s">
        <v>23</v>
      </c>
      <c r="C18" s="41">
        <f t="shared" si="2"/>
        <v>486.2</v>
      </c>
      <c r="D18" s="19">
        <f>SUM(D19:D20)</f>
        <v>20</v>
      </c>
      <c r="E18" s="19">
        <f t="shared" ref="E18:H18" si="9">SUM(E19:E20)</f>
        <v>0</v>
      </c>
      <c r="F18" s="19">
        <f t="shared" si="9"/>
        <v>0</v>
      </c>
      <c r="G18" s="19">
        <f t="shared" si="9"/>
        <v>90</v>
      </c>
      <c r="H18" s="19">
        <f t="shared" si="9"/>
        <v>0</v>
      </c>
      <c r="I18" s="19">
        <f t="shared" ref="I18:Q18" si="10">SUM(I19:I20)</f>
        <v>47.2</v>
      </c>
      <c r="J18" s="19">
        <f t="shared" si="10"/>
        <v>41</v>
      </c>
      <c r="K18" s="19">
        <f t="shared" si="10"/>
        <v>0</v>
      </c>
      <c r="L18" s="19">
        <f t="shared" si="10"/>
        <v>60</v>
      </c>
      <c r="M18" s="19">
        <f t="shared" si="10"/>
        <v>0</v>
      </c>
      <c r="N18" s="19">
        <f t="shared" si="10"/>
        <v>0</v>
      </c>
      <c r="O18" s="19">
        <f t="shared" si="10"/>
        <v>90</v>
      </c>
      <c r="P18" s="19">
        <f t="shared" si="10"/>
        <v>26</v>
      </c>
      <c r="Q18" s="19">
        <f t="shared" si="10"/>
        <v>112</v>
      </c>
    </row>
    <row r="19" spans="1:17" ht="21" customHeight="1" x14ac:dyDescent="0.25">
      <c r="A19" s="22">
        <v>1</v>
      </c>
      <c r="B19" s="23" t="s">
        <v>24</v>
      </c>
      <c r="C19" s="41">
        <f t="shared" si="2"/>
        <v>222.8</v>
      </c>
      <c r="D19" s="24">
        <v>20</v>
      </c>
      <c r="E19" s="24"/>
      <c r="F19" s="24"/>
      <c r="G19" s="24"/>
      <c r="H19" s="24"/>
      <c r="I19" s="28">
        <v>30.8</v>
      </c>
      <c r="J19" s="28">
        <v>27</v>
      </c>
      <c r="K19" s="28"/>
      <c r="L19" s="28">
        <v>46</v>
      </c>
      <c r="M19" s="28"/>
      <c r="N19" s="24"/>
      <c r="O19" s="34">
        <v>60</v>
      </c>
      <c r="P19" s="35">
        <v>17</v>
      </c>
      <c r="Q19" s="35">
        <v>22</v>
      </c>
    </row>
    <row r="20" spans="1:17" ht="24.75" customHeight="1" x14ac:dyDescent="0.25">
      <c r="A20" s="22">
        <v>2</v>
      </c>
      <c r="B20" s="23" t="s">
        <v>25</v>
      </c>
      <c r="C20" s="41">
        <f t="shared" si="2"/>
        <v>263.39999999999998</v>
      </c>
      <c r="D20" s="24"/>
      <c r="E20" s="24"/>
      <c r="F20" s="24"/>
      <c r="G20" s="24">
        <v>90</v>
      </c>
      <c r="H20" s="24"/>
      <c r="I20" s="28">
        <v>16.400000000000002</v>
      </c>
      <c r="J20" s="28">
        <v>14</v>
      </c>
      <c r="K20" s="28"/>
      <c r="L20" s="28">
        <v>14</v>
      </c>
      <c r="M20" s="28"/>
      <c r="N20" s="24"/>
      <c r="O20" s="34">
        <v>30</v>
      </c>
      <c r="P20" s="35">
        <v>9</v>
      </c>
      <c r="Q20" s="35">
        <v>90</v>
      </c>
    </row>
    <row r="21" spans="1:17" ht="94.5" customHeight="1" x14ac:dyDescent="0.25">
      <c r="A21" s="154"/>
      <c r="B21" s="154"/>
      <c r="C21" s="154"/>
      <c r="D21" s="154"/>
      <c r="E21" s="154"/>
      <c r="F21" s="154"/>
      <c r="G21" s="154"/>
      <c r="H21" s="154"/>
      <c r="I21" s="154"/>
      <c r="J21" s="154"/>
      <c r="K21" s="154"/>
      <c r="L21" s="154"/>
      <c r="M21" s="154"/>
      <c r="N21" s="155"/>
    </row>
    <row r="22" spans="1:17" x14ac:dyDescent="0.25">
      <c r="D22" s="12"/>
      <c r="E22" s="12"/>
      <c r="F22" s="12"/>
      <c r="G22" s="12"/>
      <c r="H22" s="12"/>
      <c r="I22" s="12"/>
      <c r="K22" s="12"/>
    </row>
    <row r="23" spans="1:17" x14ac:dyDescent="0.25">
      <c r="D23" s="12"/>
      <c r="E23" s="12"/>
      <c r="F23" s="12"/>
      <c r="G23" s="12"/>
      <c r="H23" s="12"/>
    </row>
    <row r="24" spans="1:17" x14ac:dyDescent="0.25">
      <c r="D24" s="12"/>
      <c r="E24" s="12"/>
      <c r="F24" s="12"/>
      <c r="G24" s="12"/>
      <c r="H24" s="12"/>
    </row>
    <row r="26" spans="1:17" x14ac:dyDescent="0.25">
      <c r="A26" s="13"/>
      <c r="B26" s="14"/>
      <c r="C26" s="14"/>
      <c r="D26" s="14"/>
      <c r="E26" s="14"/>
      <c r="F26" s="14"/>
      <c r="G26" s="14"/>
      <c r="H26" s="14"/>
      <c r="I26" s="14"/>
      <c r="J26" s="14"/>
      <c r="K26" s="14"/>
      <c r="L26" s="14"/>
      <c r="M26" s="14"/>
      <c r="N26" s="14"/>
    </row>
    <row r="32" spans="1:17" x14ac:dyDescent="0.25">
      <c r="A32" s="13"/>
      <c r="B32" s="14"/>
      <c r="C32" s="14"/>
    </row>
    <row r="33" spans="1:3" x14ac:dyDescent="0.25">
      <c r="A33" s="13"/>
      <c r="B33" s="14"/>
      <c r="C33" s="14"/>
    </row>
    <row r="34" spans="1:3" x14ac:dyDescent="0.25">
      <c r="A34" s="13"/>
      <c r="B34" s="14"/>
      <c r="C34" s="14"/>
    </row>
    <row r="35" spans="1:3" x14ac:dyDescent="0.25">
      <c r="A35" s="13"/>
      <c r="B35" s="14"/>
      <c r="C35" s="14"/>
    </row>
    <row r="36" spans="1:3" x14ac:dyDescent="0.25">
      <c r="A36" s="13"/>
      <c r="B36" s="14"/>
      <c r="C36" s="14"/>
    </row>
    <row r="37" spans="1:3" x14ac:dyDescent="0.25">
      <c r="A37" s="13"/>
      <c r="B37" s="14"/>
      <c r="C37" s="14"/>
    </row>
  </sheetData>
  <mergeCells count="7">
    <mergeCell ref="A21:N21"/>
    <mergeCell ref="C4:C5"/>
    <mergeCell ref="A1:N1"/>
    <mergeCell ref="A2:N2"/>
    <mergeCell ref="A4:A5"/>
    <mergeCell ref="B4:B5"/>
    <mergeCell ref="D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selection activeCell="A3" sqref="A3:Q3"/>
    </sheetView>
  </sheetViews>
  <sheetFormatPr defaultColWidth="9.109375" defaultRowHeight="13.8" x14ac:dyDescent="0.25"/>
  <cols>
    <col min="1" max="1" width="4.6640625" style="71" customWidth="1"/>
    <col min="2" max="2" width="21.5546875" style="71" customWidth="1"/>
    <col min="3" max="3" width="7.33203125" style="71" customWidth="1"/>
    <col min="4" max="4" width="7.88671875" style="71" customWidth="1"/>
    <col min="5" max="5" width="7" style="71" customWidth="1"/>
    <col min="6" max="6" width="14.44140625" style="71" customWidth="1"/>
    <col min="7" max="7" width="7" style="71" customWidth="1"/>
    <col min="8" max="8" width="6.109375" style="71" customWidth="1"/>
    <col min="9" max="9" width="6.5546875" style="71" customWidth="1"/>
    <col min="10" max="10" width="6.109375" style="71" customWidth="1"/>
    <col min="11" max="11" width="6.33203125" style="71" customWidth="1"/>
    <col min="12" max="12" width="6" style="71" customWidth="1"/>
    <col min="13" max="13" width="6.44140625" style="71" customWidth="1"/>
    <col min="14" max="14" width="6.33203125" style="71" customWidth="1"/>
    <col min="15" max="15" width="5.33203125" style="71" customWidth="1"/>
    <col min="16" max="16" width="5.88671875" style="71" customWidth="1"/>
    <col min="17" max="17" width="5.5546875" style="71" customWidth="1"/>
    <col min="18" max="16384" width="9.109375" style="71"/>
  </cols>
  <sheetData>
    <row r="1" spans="1:17" ht="15.6" x14ac:dyDescent="0.25">
      <c r="A1" s="165" t="s">
        <v>145</v>
      </c>
      <c r="B1" s="165"/>
      <c r="C1" s="165"/>
      <c r="D1" s="165"/>
      <c r="E1" s="165"/>
      <c r="F1" s="165"/>
      <c r="G1" s="165"/>
      <c r="H1" s="165"/>
      <c r="I1" s="165"/>
      <c r="J1" s="165"/>
      <c r="K1" s="165"/>
      <c r="L1" s="165"/>
      <c r="M1" s="165"/>
      <c r="N1" s="165"/>
      <c r="O1" s="165"/>
      <c r="P1" s="165"/>
      <c r="Q1" s="165"/>
    </row>
    <row r="2" spans="1:17" ht="52.5" customHeight="1" x14ac:dyDescent="0.25">
      <c r="A2" s="166" t="s">
        <v>229</v>
      </c>
      <c r="B2" s="166"/>
      <c r="C2" s="166"/>
      <c r="D2" s="166"/>
      <c r="E2" s="166"/>
      <c r="F2" s="166"/>
      <c r="G2" s="166"/>
      <c r="H2" s="166"/>
      <c r="I2" s="166"/>
      <c r="J2" s="166"/>
      <c r="K2" s="166"/>
      <c r="L2" s="166"/>
      <c r="M2" s="166"/>
      <c r="N2" s="166"/>
      <c r="O2" s="166"/>
      <c r="P2" s="166"/>
      <c r="Q2" s="166"/>
    </row>
    <row r="3" spans="1:17" ht="19.5" customHeight="1" x14ac:dyDescent="0.25">
      <c r="A3" s="171" t="s">
        <v>252</v>
      </c>
      <c r="B3" s="171"/>
      <c r="C3" s="171"/>
      <c r="D3" s="171"/>
      <c r="E3" s="171"/>
      <c r="F3" s="171"/>
      <c r="G3" s="171"/>
      <c r="H3" s="171"/>
      <c r="I3" s="171"/>
      <c r="J3" s="171"/>
      <c r="K3" s="171"/>
      <c r="L3" s="171"/>
      <c r="M3" s="171"/>
      <c r="N3" s="171"/>
      <c r="O3" s="171"/>
      <c r="P3" s="171"/>
      <c r="Q3" s="171"/>
    </row>
    <row r="4" spans="1:17" ht="11.25" customHeight="1" x14ac:dyDescent="0.3">
      <c r="A4" s="72"/>
      <c r="B4" s="73"/>
      <c r="C4" s="74"/>
      <c r="D4" s="75"/>
      <c r="E4" s="76"/>
      <c r="F4" s="76"/>
      <c r="G4" s="77"/>
      <c r="H4" s="167" t="s">
        <v>146</v>
      </c>
      <c r="I4" s="167"/>
      <c r="J4" s="167"/>
      <c r="K4" s="167"/>
      <c r="L4" s="167"/>
      <c r="M4" s="167"/>
      <c r="N4" s="167"/>
      <c r="O4" s="167"/>
      <c r="P4" s="167"/>
      <c r="Q4" s="167"/>
    </row>
    <row r="5" spans="1:17" ht="48.75" customHeight="1" x14ac:dyDescent="0.25">
      <c r="A5" s="168" t="s">
        <v>1</v>
      </c>
      <c r="B5" s="168" t="s">
        <v>147</v>
      </c>
      <c r="C5" s="169" t="s">
        <v>148</v>
      </c>
      <c r="D5" s="170" t="s">
        <v>149</v>
      </c>
      <c r="E5" s="168" t="s">
        <v>150</v>
      </c>
      <c r="F5" s="168" t="s">
        <v>151</v>
      </c>
      <c r="G5" s="170" t="s">
        <v>152</v>
      </c>
      <c r="H5" s="170"/>
      <c r="I5" s="170" t="s">
        <v>153</v>
      </c>
      <c r="J5" s="170"/>
      <c r="K5" s="170" t="s">
        <v>154</v>
      </c>
      <c r="L5" s="170"/>
      <c r="M5" s="170" t="s">
        <v>155</v>
      </c>
      <c r="N5" s="170"/>
      <c r="O5" s="170" t="s">
        <v>156</v>
      </c>
      <c r="P5" s="170" t="s">
        <v>157</v>
      </c>
      <c r="Q5" s="168" t="s">
        <v>3</v>
      </c>
    </row>
    <row r="6" spans="1:17" ht="56.25" customHeight="1" x14ac:dyDescent="0.25">
      <c r="A6" s="168"/>
      <c r="B6" s="168"/>
      <c r="C6" s="169"/>
      <c r="D6" s="170"/>
      <c r="E6" s="168"/>
      <c r="F6" s="168"/>
      <c r="G6" s="78" t="s">
        <v>226</v>
      </c>
      <c r="H6" s="79" t="s">
        <v>158</v>
      </c>
      <c r="I6" s="78" t="s">
        <v>226</v>
      </c>
      <c r="J6" s="79" t="s">
        <v>158</v>
      </c>
      <c r="K6" s="78" t="s">
        <v>226</v>
      </c>
      <c r="L6" s="79" t="s">
        <v>158</v>
      </c>
      <c r="M6" s="78" t="s">
        <v>226</v>
      </c>
      <c r="N6" s="79" t="s">
        <v>158</v>
      </c>
      <c r="O6" s="170"/>
      <c r="P6" s="170"/>
      <c r="Q6" s="168"/>
    </row>
    <row r="7" spans="1:17" ht="19.5" customHeight="1" x14ac:dyDescent="0.25">
      <c r="A7" s="168" t="s">
        <v>159</v>
      </c>
      <c r="B7" s="168"/>
      <c r="C7" s="80"/>
      <c r="D7" s="78"/>
      <c r="E7" s="81"/>
      <c r="F7" s="81"/>
      <c r="G7" s="98">
        <f t="shared" ref="G7:P7" si="0">G8+G14+G15+G16+G41+G46+G49+G50+G51</f>
        <v>52545</v>
      </c>
      <c r="H7" s="98">
        <f t="shared" si="0"/>
        <v>52545</v>
      </c>
      <c r="I7" s="98">
        <f t="shared" si="0"/>
        <v>52545</v>
      </c>
      <c r="J7" s="98">
        <f t="shared" si="0"/>
        <v>52545</v>
      </c>
      <c r="K7" s="98">
        <f t="shared" si="0"/>
        <v>5270</v>
      </c>
      <c r="L7" s="98">
        <f t="shared" si="0"/>
        <v>5270</v>
      </c>
      <c r="M7" s="98">
        <f t="shared" si="0"/>
        <v>25361</v>
      </c>
      <c r="N7" s="98">
        <f t="shared" si="0"/>
        <v>25361</v>
      </c>
      <c r="O7" s="98">
        <f t="shared" si="0"/>
        <v>34</v>
      </c>
      <c r="P7" s="98">
        <f t="shared" si="0"/>
        <v>15</v>
      </c>
      <c r="Q7" s="99"/>
    </row>
    <row r="8" spans="1:17" ht="41.25" customHeight="1" x14ac:dyDescent="0.25">
      <c r="A8" s="83" t="s">
        <v>12</v>
      </c>
      <c r="B8" s="84" t="s">
        <v>160</v>
      </c>
      <c r="C8" s="83"/>
      <c r="D8" s="83"/>
      <c r="E8" s="83"/>
      <c r="F8" s="83"/>
      <c r="G8" s="94">
        <f>SUM(G9:G13)</f>
        <v>3328</v>
      </c>
      <c r="H8" s="94">
        <f t="shared" ref="H8:N8" si="1">SUM(H9:H13)</f>
        <v>3328</v>
      </c>
      <c r="I8" s="94">
        <f t="shared" si="1"/>
        <v>3328</v>
      </c>
      <c r="J8" s="94">
        <f t="shared" si="1"/>
        <v>3328</v>
      </c>
      <c r="K8" s="94">
        <f t="shared" si="1"/>
        <v>0</v>
      </c>
      <c r="L8" s="94">
        <f t="shared" si="1"/>
        <v>0</v>
      </c>
      <c r="M8" s="94">
        <f t="shared" si="1"/>
        <v>3202</v>
      </c>
      <c r="N8" s="94">
        <f t="shared" si="1"/>
        <v>3202</v>
      </c>
      <c r="O8" s="94">
        <v>5</v>
      </c>
      <c r="P8" s="94"/>
      <c r="Q8" s="94"/>
    </row>
    <row r="9" spans="1:17" ht="52.5" customHeight="1" x14ac:dyDescent="0.25">
      <c r="A9" s="85">
        <v>1</v>
      </c>
      <c r="B9" s="86" t="s">
        <v>64</v>
      </c>
      <c r="C9" s="87" t="s">
        <v>234</v>
      </c>
      <c r="D9" s="87" t="s">
        <v>163</v>
      </c>
      <c r="E9" s="87" t="s">
        <v>235</v>
      </c>
      <c r="F9" s="87" t="s">
        <v>236</v>
      </c>
      <c r="G9" s="100">
        <v>200</v>
      </c>
      <c r="H9" s="100">
        <v>200</v>
      </c>
      <c r="I9" s="100">
        <v>200</v>
      </c>
      <c r="J9" s="100">
        <v>200</v>
      </c>
      <c r="K9" s="100">
        <v>0</v>
      </c>
      <c r="L9" s="100">
        <v>0</v>
      </c>
      <c r="M9" s="100">
        <v>200</v>
      </c>
      <c r="N9" s="100">
        <v>200</v>
      </c>
      <c r="O9" s="100" t="s">
        <v>161</v>
      </c>
      <c r="P9" s="100"/>
      <c r="Q9" s="101"/>
    </row>
    <row r="10" spans="1:17" ht="52.5" customHeight="1" x14ac:dyDescent="0.25">
      <c r="A10" s="85">
        <v>2</v>
      </c>
      <c r="B10" s="86" t="s">
        <v>59</v>
      </c>
      <c r="C10" s="87" t="s">
        <v>234</v>
      </c>
      <c r="D10" s="87" t="s">
        <v>163</v>
      </c>
      <c r="E10" s="87" t="s">
        <v>235</v>
      </c>
      <c r="F10" s="87" t="s">
        <v>237</v>
      </c>
      <c r="G10" s="100">
        <v>400</v>
      </c>
      <c r="H10" s="100">
        <v>400</v>
      </c>
      <c r="I10" s="100">
        <v>400</v>
      </c>
      <c r="J10" s="100">
        <v>400</v>
      </c>
      <c r="K10" s="100">
        <v>0</v>
      </c>
      <c r="L10" s="100">
        <v>0</v>
      </c>
      <c r="M10" s="100">
        <v>400</v>
      </c>
      <c r="N10" s="100">
        <v>400</v>
      </c>
      <c r="O10" s="100" t="s">
        <v>161</v>
      </c>
      <c r="P10" s="100"/>
      <c r="Q10" s="101"/>
    </row>
    <row r="11" spans="1:17" ht="52.5" customHeight="1" x14ac:dyDescent="0.25">
      <c r="A11" s="85">
        <v>3</v>
      </c>
      <c r="B11" s="86" t="s">
        <v>30</v>
      </c>
      <c r="C11" s="87" t="s">
        <v>234</v>
      </c>
      <c r="D11" s="87" t="s">
        <v>163</v>
      </c>
      <c r="E11" s="87" t="s">
        <v>235</v>
      </c>
      <c r="F11" s="87" t="s">
        <v>238</v>
      </c>
      <c r="G11" s="100">
        <v>495</v>
      </c>
      <c r="H11" s="100">
        <v>495</v>
      </c>
      <c r="I11" s="100">
        <v>495</v>
      </c>
      <c r="J11" s="100">
        <v>495</v>
      </c>
      <c r="K11" s="100">
        <v>0</v>
      </c>
      <c r="L11" s="100">
        <v>0</v>
      </c>
      <c r="M11" s="100">
        <v>495</v>
      </c>
      <c r="N11" s="100">
        <v>495</v>
      </c>
      <c r="O11" s="100" t="s">
        <v>161</v>
      </c>
      <c r="P11" s="100"/>
      <c r="Q11" s="101"/>
    </row>
    <row r="12" spans="1:17" ht="41.25" customHeight="1" x14ac:dyDescent="0.25">
      <c r="A12" s="85">
        <v>4</v>
      </c>
      <c r="B12" s="86" t="s">
        <v>165</v>
      </c>
      <c r="C12" s="88" t="s">
        <v>123</v>
      </c>
      <c r="D12" s="88" t="s">
        <v>166</v>
      </c>
      <c r="E12" s="87" t="s">
        <v>235</v>
      </c>
      <c r="F12" s="88"/>
      <c r="G12" s="100">
        <v>733</v>
      </c>
      <c r="H12" s="100">
        <v>733</v>
      </c>
      <c r="I12" s="100">
        <v>733</v>
      </c>
      <c r="J12" s="100">
        <v>733</v>
      </c>
      <c r="K12" s="100">
        <v>0</v>
      </c>
      <c r="L12" s="100">
        <v>0</v>
      </c>
      <c r="M12" s="100">
        <v>733</v>
      </c>
      <c r="N12" s="100">
        <v>733</v>
      </c>
      <c r="O12" s="100" t="s">
        <v>161</v>
      </c>
      <c r="P12" s="100"/>
      <c r="Q12" s="101"/>
    </row>
    <row r="13" spans="1:17" ht="41.25" customHeight="1" x14ac:dyDescent="0.25">
      <c r="A13" s="85">
        <v>5</v>
      </c>
      <c r="B13" s="86" t="s">
        <v>167</v>
      </c>
      <c r="C13" s="88" t="s">
        <v>123</v>
      </c>
      <c r="D13" s="88" t="s">
        <v>168</v>
      </c>
      <c r="E13" s="87" t="s">
        <v>235</v>
      </c>
      <c r="F13" s="88"/>
      <c r="G13" s="100">
        <v>1500</v>
      </c>
      <c r="H13" s="100">
        <v>1500</v>
      </c>
      <c r="I13" s="100">
        <v>1500</v>
      </c>
      <c r="J13" s="100">
        <v>1500</v>
      </c>
      <c r="K13" s="100">
        <v>0</v>
      </c>
      <c r="L13" s="100">
        <v>0</v>
      </c>
      <c r="M13" s="100">
        <v>1374</v>
      </c>
      <c r="N13" s="100">
        <v>1374</v>
      </c>
      <c r="O13" s="100" t="s">
        <v>161</v>
      </c>
      <c r="P13" s="100"/>
      <c r="Q13" s="101"/>
    </row>
    <row r="14" spans="1:17" ht="48" customHeight="1" x14ac:dyDescent="0.25">
      <c r="A14" s="83" t="s">
        <v>13</v>
      </c>
      <c r="B14" s="84" t="s">
        <v>169</v>
      </c>
      <c r="C14" s="83"/>
      <c r="D14" s="83"/>
      <c r="E14" s="83"/>
      <c r="F14" s="83"/>
      <c r="G14" s="94">
        <v>0</v>
      </c>
      <c r="H14" s="94">
        <v>0</v>
      </c>
      <c r="I14" s="94">
        <v>0</v>
      </c>
      <c r="J14" s="94">
        <v>0</v>
      </c>
      <c r="K14" s="94">
        <v>0</v>
      </c>
      <c r="L14" s="94">
        <v>0</v>
      </c>
      <c r="M14" s="94">
        <v>0</v>
      </c>
      <c r="N14" s="94">
        <v>0</v>
      </c>
      <c r="O14" s="94"/>
      <c r="P14" s="94"/>
      <c r="Q14" s="94"/>
    </row>
    <row r="15" spans="1:17" ht="59.25" customHeight="1" x14ac:dyDescent="0.25">
      <c r="A15" s="83" t="s">
        <v>15</v>
      </c>
      <c r="B15" s="84" t="s">
        <v>31</v>
      </c>
      <c r="C15" s="83"/>
      <c r="D15" s="83"/>
      <c r="E15" s="83"/>
      <c r="F15" s="83"/>
      <c r="G15" s="102">
        <v>0</v>
      </c>
      <c r="H15" s="102">
        <v>0</v>
      </c>
      <c r="I15" s="102">
        <v>0</v>
      </c>
      <c r="J15" s="102">
        <v>0</v>
      </c>
      <c r="K15" s="102">
        <v>0</v>
      </c>
      <c r="L15" s="102">
        <v>0</v>
      </c>
      <c r="M15" s="102">
        <v>0</v>
      </c>
      <c r="N15" s="102">
        <v>0</v>
      </c>
      <c r="O15" s="102"/>
      <c r="P15" s="102"/>
      <c r="Q15" s="94"/>
    </row>
    <row r="16" spans="1:17" ht="79.5" customHeight="1" x14ac:dyDescent="0.25">
      <c r="A16" s="82" t="s">
        <v>17</v>
      </c>
      <c r="B16" s="91" t="s">
        <v>170</v>
      </c>
      <c r="C16" s="91"/>
      <c r="D16" s="91"/>
      <c r="E16" s="91"/>
      <c r="F16" s="91"/>
      <c r="G16" s="103">
        <f>G17</f>
        <v>43077</v>
      </c>
      <c r="H16" s="103">
        <f t="shared" ref="H16:P16" si="2">H17</f>
        <v>43077</v>
      </c>
      <c r="I16" s="103">
        <f t="shared" si="2"/>
        <v>43077</v>
      </c>
      <c r="J16" s="103">
        <f t="shared" si="2"/>
        <v>43077</v>
      </c>
      <c r="K16" s="103">
        <f t="shared" si="2"/>
        <v>4836</v>
      </c>
      <c r="L16" s="103">
        <f t="shared" si="2"/>
        <v>4836</v>
      </c>
      <c r="M16" s="103">
        <f t="shared" si="2"/>
        <v>18879</v>
      </c>
      <c r="N16" s="103">
        <f t="shared" si="2"/>
        <v>18879</v>
      </c>
      <c r="O16" s="103">
        <f t="shared" si="2"/>
        <v>23</v>
      </c>
      <c r="P16" s="103">
        <f t="shared" si="2"/>
        <v>14</v>
      </c>
      <c r="Q16" s="99"/>
    </row>
    <row r="17" spans="1:18" ht="54.75" customHeight="1" x14ac:dyDescent="0.25">
      <c r="A17" s="89" t="s">
        <v>171</v>
      </c>
      <c r="B17" s="90" t="s">
        <v>172</v>
      </c>
      <c r="C17" s="90"/>
      <c r="D17" s="90"/>
      <c r="E17" s="90"/>
      <c r="F17" s="90"/>
      <c r="G17" s="104">
        <f>SUM(G18:G40)</f>
        <v>43077</v>
      </c>
      <c r="H17" s="104">
        <f t="shared" ref="H17:N17" si="3">SUM(H18:H40)</f>
        <v>43077</v>
      </c>
      <c r="I17" s="104">
        <f t="shared" si="3"/>
        <v>43077</v>
      </c>
      <c r="J17" s="104">
        <f t="shared" si="3"/>
        <v>43077</v>
      </c>
      <c r="K17" s="104">
        <f t="shared" si="3"/>
        <v>4836</v>
      </c>
      <c r="L17" s="104">
        <f t="shared" si="3"/>
        <v>4836</v>
      </c>
      <c r="M17" s="104">
        <f t="shared" si="3"/>
        <v>18879</v>
      </c>
      <c r="N17" s="104">
        <f t="shared" si="3"/>
        <v>18879</v>
      </c>
      <c r="O17" s="104">
        <v>23</v>
      </c>
      <c r="P17" s="104">
        <v>14</v>
      </c>
      <c r="Q17" s="104"/>
    </row>
    <row r="18" spans="1:18" ht="42.75" customHeight="1" x14ac:dyDescent="0.25">
      <c r="A18" s="88">
        <v>1</v>
      </c>
      <c r="B18" s="86" t="s">
        <v>173</v>
      </c>
      <c r="C18" s="95" t="s">
        <v>136</v>
      </c>
      <c r="D18" s="88" t="s">
        <v>174</v>
      </c>
      <c r="E18" s="88"/>
      <c r="F18" s="96" t="s">
        <v>251</v>
      </c>
      <c r="G18" s="100">
        <v>26873</v>
      </c>
      <c r="H18" s="100">
        <v>26873</v>
      </c>
      <c r="I18" s="100">
        <v>26873</v>
      </c>
      <c r="J18" s="100">
        <v>26873</v>
      </c>
      <c r="K18" s="100">
        <v>4836</v>
      </c>
      <c r="L18" s="100">
        <v>4836</v>
      </c>
      <c r="M18" s="100">
        <v>6731</v>
      </c>
      <c r="N18" s="100">
        <v>6731</v>
      </c>
      <c r="O18" s="100" t="s">
        <v>161</v>
      </c>
      <c r="P18" s="100"/>
      <c r="Q18" s="101" t="s">
        <v>162</v>
      </c>
    </row>
    <row r="19" spans="1:18" ht="36" customHeight="1" x14ac:dyDescent="0.25">
      <c r="A19" s="88">
        <v>2</v>
      </c>
      <c r="B19" s="86" t="s">
        <v>175</v>
      </c>
      <c r="C19" s="88" t="s">
        <v>234</v>
      </c>
      <c r="D19" s="88" t="s">
        <v>176</v>
      </c>
      <c r="E19" s="88"/>
      <c r="F19" s="88" t="s">
        <v>239</v>
      </c>
      <c r="G19" s="100">
        <v>700</v>
      </c>
      <c r="H19" s="100">
        <v>700</v>
      </c>
      <c r="I19" s="100">
        <v>700</v>
      </c>
      <c r="J19" s="100">
        <v>700</v>
      </c>
      <c r="K19" s="100">
        <v>0</v>
      </c>
      <c r="L19" s="100">
        <v>0</v>
      </c>
      <c r="M19" s="100">
        <v>700</v>
      </c>
      <c r="N19" s="100">
        <v>700</v>
      </c>
      <c r="O19" s="100" t="s">
        <v>161</v>
      </c>
      <c r="P19" s="100"/>
      <c r="Q19" s="101"/>
      <c r="R19" s="97"/>
    </row>
    <row r="20" spans="1:18" ht="36" customHeight="1" x14ac:dyDescent="0.25">
      <c r="A20" s="88">
        <v>3</v>
      </c>
      <c r="B20" s="86" t="s">
        <v>177</v>
      </c>
      <c r="C20" s="88" t="s">
        <v>234</v>
      </c>
      <c r="D20" s="88" t="s">
        <v>176</v>
      </c>
      <c r="E20" s="88" t="s">
        <v>235</v>
      </c>
      <c r="F20" s="88" t="s">
        <v>239</v>
      </c>
      <c r="G20" s="100">
        <v>550</v>
      </c>
      <c r="H20" s="100">
        <v>550</v>
      </c>
      <c r="I20" s="100">
        <v>550</v>
      </c>
      <c r="J20" s="100">
        <v>550</v>
      </c>
      <c r="K20" s="100">
        <v>0</v>
      </c>
      <c r="L20" s="100">
        <v>0</v>
      </c>
      <c r="M20" s="100">
        <v>550</v>
      </c>
      <c r="N20" s="100">
        <v>550</v>
      </c>
      <c r="O20" s="100" t="s">
        <v>161</v>
      </c>
      <c r="P20" s="100"/>
      <c r="Q20" s="101"/>
    </row>
    <row r="21" spans="1:18" ht="36" customHeight="1" x14ac:dyDescent="0.25">
      <c r="A21" s="88">
        <v>4</v>
      </c>
      <c r="B21" s="86" t="s">
        <v>178</v>
      </c>
      <c r="C21" s="88" t="s">
        <v>234</v>
      </c>
      <c r="D21" s="88" t="s">
        <v>176</v>
      </c>
      <c r="E21" s="88" t="s">
        <v>235</v>
      </c>
      <c r="F21" s="88" t="s">
        <v>239</v>
      </c>
      <c r="G21" s="100">
        <v>550</v>
      </c>
      <c r="H21" s="100">
        <v>550</v>
      </c>
      <c r="I21" s="100">
        <v>550</v>
      </c>
      <c r="J21" s="100">
        <v>550</v>
      </c>
      <c r="K21" s="100">
        <v>0</v>
      </c>
      <c r="L21" s="100">
        <v>0</v>
      </c>
      <c r="M21" s="100">
        <v>550</v>
      </c>
      <c r="N21" s="100">
        <v>550</v>
      </c>
      <c r="O21" s="100" t="s">
        <v>161</v>
      </c>
      <c r="P21" s="100"/>
      <c r="Q21" s="101"/>
    </row>
    <row r="22" spans="1:18" ht="58.5" customHeight="1" x14ac:dyDescent="0.25">
      <c r="A22" s="88">
        <v>5</v>
      </c>
      <c r="B22" s="86" t="s">
        <v>179</v>
      </c>
      <c r="C22" s="88" t="s">
        <v>234</v>
      </c>
      <c r="D22" s="88" t="s">
        <v>176</v>
      </c>
      <c r="E22" s="88" t="s">
        <v>235</v>
      </c>
      <c r="F22" s="88" t="s">
        <v>240</v>
      </c>
      <c r="G22" s="100">
        <v>500</v>
      </c>
      <c r="H22" s="100">
        <v>500</v>
      </c>
      <c r="I22" s="100">
        <v>500</v>
      </c>
      <c r="J22" s="100">
        <v>500</v>
      </c>
      <c r="K22" s="100">
        <v>0</v>
      </c>
      <c r="L22" s="100">
        <v>0</v>
      </c>
      <c r="M22" s="100">
        <v>500</v>
      </c>
      <c r="N22" s="100">
        <v>500</v>
      </c>
      <c r="O22" s="100" t="s">
        <v>161</v>
      </c>
      <c r="P22" s="100" t="s">
        <v>161</v>
      </c>
      <c r="Q22" s="101"/>
    </row>
    <row r="23" spans="1:18" ht="36" customHeight="1" x14ac:dyDescent="0.25">
      <c r="A23" s="88">
        <v>6</v>
      </c>
      <c r="B23" s="86" t="s">
        <v>180</v>
      </c>
      <c r="C23" s="88" t="s">
        <v>234</v>
      </c>
      <c r="D23" s="88" t="s">
        <v>176</v>
      </c>
      <c r="E23" s="88" t="s">
        <v>235</v>
      </c>
      <c r="F23" s="88" t="s">
        <v>239</v>
      </c>
      <c r="G23" s="100">
        <v>709</v>
      </c>
      <c r="H23" s="100">
        <v>709</v>
      </c>
      <c r="I23" s="100">
        <v>709</v>
      </c>
      <c r="J23" s="100">
        <v>709</v>
      </c>
      <c r="K23" s="100">
        <v>0</v>
      </c>
      <c r="L23" s="100">
        <v>0</v>
      </c>
      <c r="M23" s="100">
        <v>406</v>
      </c>
      <c r="N23" s="100">
        <v>406</v>
      </c>
      <c r="O23" s="100" t="s">
        <v>161</v>
      </c>
      <c r="P23" s="100"/>
      <c r="Q23" s="101"/>
    </row>
    <row r="24" spans="1:18" ht="36" customHeight="1" x14ac:dyDescent="0.25">
      <c r="A24" s="88">
        <v>7</v>
      </c>
      <c r="B24" s="86" t="s">
        <v>181</v>
      </c>
      <c r="C24" s="88" t="s">
        <v>234</v>
      </c>
      <c r="D24" s="88" t="s">
        <v>182</v>
      </c>
      <c r="E24" s="88" t="s">
        <v>235</v>
      </c>
      <c r="F24" s="88" t="s">
        <v>241</v>
      </c>
      <c r="G24" s="100">
        <v>997</v>
      </c>
      <c r="H24" s="100">
        <v>997</v>
      </c>
      <c r="I24" s="100">
        <v>997</v>
      </c>
      <c r="J24" s="100">
        <v>997</v>
      </c>
      <c r="K24" s="100">
        <v>0</v>
      </c>
      <c r="L24" s="100">
        <v>0</v>
      </c>
      <c r="M24" s="100">
        <v>997</v>
      </c>
      <c r="N24" s="100">
        <v>997</v>
      </c>
      <c r="O24" s="100" t="s">
        <v>161</v>
      </c>
      <c r="P24" s="100" t="s">
        <v>161</v>
      </c>
      <c r="Q24" s="101"/>
    </row>
    <row r="25" spans="1:18" ht="36" customHeight="1" x14ac:dyDescent="0.25">
      <c r="A25" s="88">
        <v>8</v>
      </c>
      <c r="B25" s="86" t="s">
        <v>183</v>
      </c>
      <c r="C25" s="88" t="s">
        <v>234</v>
      </c>
      <c r="D25" s="88" t="s">
        <v>182</v>
      </c>
      <c r="E25" s="88" t="s">
        <v>235</v>
      </c>
      <c r="F25" s="88" t="s">
        <v>241</v>
      </c>
      <c r="G25" s="100">
        <v>1815</v>
      </c>
      <c r="H25" s="100">
        <v>1815</v>
      </c>
      <c r="I25" s="100">
        <v>1815</v>
      </c>
      <c r="J25" s="100">
        <v>1815</v>
      </c>
      <c r="K25" s="100">
        <v>0</v>
      </c>
      <c r="L25" s="100">
        <v>0</v>
      </c>
      <c r="M25" s="100">
        <v>1524</v>
      </c>
      <c r="N25" s="100">
        <v>1524</v>
      </c>
      <c r="O25" s="100" t="s">
        <v>161</v>
      </c>
      <c r="P25" s="100" t="s">
        <v>161</v>
      </c>
      <c r="Q25" s="101"/>
    </row>
    <row r="26" spans="1:18" ht="36" customHeight="1" x14ac:dyDescent="0.25">
      <c r="A26" s="88">
        <v>9</v>
      </c>
      <c r="B26" s="86" t="s">
        <v>184</v>
      </c>
      <c r="C26" s="88" t="s">
        <v>234</v>
      </c>
      <c r="D26" s="88" t="s">
        <v>185</v>
      </c>
      <c r="E26" s="88" t="s">
        <v>235</v>
      </c>
      <c r="F26" s="88" t="s">
        <v>241</v>
      </c>
      <c r="G26" s="100">
        <v>2089</v>
      </c>
      <c r="H26" s="100">
        <v>2089</v>
      </c>
      <c r="I26" s="100">
        <v>2089</v>
      </c>
      <c r="J26" s="100">
        <v>2089</v>
      </c>
      <c r="K26" s="100">
        <v>0</v>
      </c>
      <c r="L26" s="100">
        <v>0</v>
      </c>
      <c r="M26" s="100">
        <v>2089</v>
      </c>
      <c r="N26" s="100">
        <v>2089</v>
      </c>
      <c r="O26" s="100" t="s">
        <v>161</v>
      </c>
      <c r="P26" s="100" t="s">
        <v>161</v>
      </c>
      <c r="Q26" s="101"/>
    </row>
    <row r="27" spans="1:18" ht="36" customHeight="1" x14ac:dyDescent="0.25">
      <c r="A27" s="88">
        <v>10</v>
      </c>
      <c r="B27" s="86" t="s">
        <v>186</v>
      </c>
      <c r="C27" s="88" t="s">
        <v>234</v>
      </c>
      <c r="D27" s="88" t="s">
        <v>185</v>
      </c>
      <c r="E27" s="88" t="s">
        <v>235</v>
      </c>
      <c r="F27" s="88" t="s">
        <v>241</v>
      </c>
      <c r="G27" s="100">
        <v>2200</v>
      </c>
      <c r="H27" s="100">
        <v>2200</v>
      </c>
      <c r="I27" s="100">
        <v>2200</v>
      </c>
      <c r="J27" s="100">
        <v>2200</v>
      </c>
      <c r="K27" s="100">
        <v>0</v>
      </c>
      <c r="L27" s="100">
        <v>0</v>
      </c>
      <c r="M27" s="100">
        <v>626</v>
      </c>
      <c r="N27" s="100">
        <v>626</v>
      </c>
      <c r="O27" s="100" t="s">
        <v>161</v>
      </c>
      <c r="P27" s="100"/>
      <c r="Q27" s="101"/>
    </row>
    <row r="28" spans="1:18" ht="36" customHeight="1" x14ac:dyDescent="0.25">
      <c r="A28" s="88">
        <v>11</v>
      </c>
      <c r="B28" s="86" t="s">
        <v>187</v>
      </c>
      <c r="C28" s="88" t="s">
        <v>234</v>
      </c>
      <c r="D28" s="88" t="s">
        <v>168</v>
      </c>
      <c r="E28" s="88" t="s">
        <v>235</v>
      </c>
      <c r="F28" s="88" t="s">
        <v>241</v>
      </c>
      <c r="G28" s="100">
        <v>602</v>
      </c>
      <c r="H28" s="100">
        <v>602</v>
      </c>
      <c r="I28" s="100">
        <v>602</v>
      </c>
      <c r="J28" s="100">
        <v>602</v>
      </c>
      <c r="K28" s="100">
        <v>0</v>
      </c>
      <c r="L28" s="100">
        <v>0</v>
      </c>
      <c r="M28" s="100">
        <v>602</v>
      </c>
      <c r="N28" s="100">
        <v>602</v>
      </c>
      <c r="O28" s="100" t="s">
        <v>161</v>
      </c>
      <c r="P28" s="100" t="s">
        <v>161</v>
      </c>
      <c r="Q28" s="101"/>
    </row>
    <row r="29" spans="1:18" ht="36" customHeight="1" x14ac:dyDescent="0.25">
      <c r="A29" s="88">
        <v>12</v>
      </c>
      <c r="B29" s="86" t="s">
        <v>188</v>
      </c>
      <c r="C29" s="88" t="s">
        <v>234</v>
      </c>
      <c r="D29" s="88" t="s">
        <v>168</v>
      </c>
      <c r="E29" s="88" t="s">
        <v>235</v>
      </c>
      <c r="F29" s="88" t="s">
        <v>242</v>
      </c>
      <c r="G29" s="100">
        <v>450</v>
      </c>
      <c r="H29" s="100">
        <v>450</v>
      </c>
      <c r="I29" s="100">
        <v>450</v>
      </c>
      <c r="J29" s="100">
        <v>450</v>
      </c>
      <c r="K29" s="100">
        <v>0</v>
      </c>
      <c r="L29" s="100">
        <v>0</v>
      </c>
      <c r="M29" s="100">
        <v>450</v>
      </c>
      <c r="N29" s="100">
        <v>450</v>
      </c>
      <c r="O29" s="100" t="s">
        <v>161</v>
      </c>
      <c r="P29" s="100" t="s">
        <v>161</v>
      </c>
      <c r="Q29" s="101"/>
    </row>
    <row r="30" spans="1:18" ht="36" customHeight="1" x14ac:dyDescent="0.25">
      <c r="A30" s="88">
        <v>13</v>
      </c>
      <c r="B30" s="86" t="s">
        <v>189</v>
      </c>
      <c r="C30" s="88" t="s">
        <v>234</v>
      </c>
      <c r="D30" s="88" t="s">
        <v>168</v>
      </c>
      <c r="E30" s="88" t="s">
        <v>235</v>
      </c>
      <c r="F30" s="88" t="s">
        <v>244</v>
      </c>
      <c r="G30" s="100">
        <v>350</v>
      </c>
      <c r="H30" s="100">
        <v>350</v>
      </c>
      <c r="I30" s="100">
        <v>350</v>
      </c>
      <c r="J30" s="100">
        <v>350</v>
      </c>
      <c r="K30" s="100">
        <v>0</v>
      </c>
      <c r="L30" s="100">
        <v>0</v>
      </c>
      <c r="M30" s="100">
        <v>350</v>
      </c>
      <c r="N30" s="100">
        <v>350</v>
      </c>
      <c r="O30" s="100" t="s">
        <v>161</v>
      </c>
      <c r="P30" s="100" t="s">
        <v>161</v>
      </c>
      <c r="Q30" s="101"/>
    </row>
    <row r="31" spans="1:18" ht="36" customHeight="1" x14ac:dyDescent="0.25">
      <c r="A31" s="88">
        <v>14</v>
      </c>
      <c r="B31" s="86" t="s">
        <v>190</v>
      </c>
      <c r="C31" s="88" t="s">
        <v>234</v>
      </c>
      <c r="D31" s="88" t="s">
        <v>191</v>
      </c>
      <c r="E31" s="88" t="s">
        <v>235</v>
      </c>
      <c r="F31" s="88" t="s">
        <v>243</v>
      </c>
      <c r="G31" s="100">
        <v>250</v>
      </c>
      <c r="H31" s="100">
        <v>250</v>
      </c>
      <c r="I31" s="100">
        <v>250</v>
      </c>
      <c r="J31" s="100">
        <v>250</v>
      </c>
      <c r="K31" s="100">
        <v>0</v>
      </c>
      <c r="L31" s="100">
        <v>0</v>
      </c>
      <c r="M31" s="100">
        <v>250</v>
      </c>
      <c r="N31" s="100">
        <v>250</v>
      </c>
      <c r="O31" s="100" t="s">
        <v>161</v>
      </c>
      <c r="P31" s="100"/>
      <c r="Q31" s="101"/>
    </row>
    <row r="32" spans="1:18" ht="36" customHeight="1" x14ac:dyDescent="0.25">
      <c r="A32" s="88">
        <v>15</v>
      </c>
      <c r="B32" s="86" t="s">
        <v>192</v>
      </c>
      <c r="C32" s="88" t="s">
        <v>234</v>
      </c>
      <c r="D32" s="88" t="s">
        <v>191</v>
      </c>
      <c r="E32" s="88" t="s">
        <v>235</v>
      </c>
      <c r="F32" s="88" t="s">
        <v>243</v>
      </c>
      <c r="G32" s="100">
        <v>250</v>
      </c>
      <c r="H32" s="100">
        <v>250</v>
      </c>
      <c r="I32" s="100">
        <v>250</v>
      </c>
      <c r="J32" s="100">
        <v>250</v>
      </c>
      <c r="K32" s="100">
        <v>0</v>
      </c>
      <c r="L32" s="100">
        <v>0</v>
      </c>
      <c r="M32" s="100">
        <v>250</v>
      </c>
      <c r="N32" s="100">
        <v>250</v>
      </c>
      <c r="O32" s="100" t="s">
        <v>161</v>
      </c>
      <c r="P32" s="100"/>
      <c r="Q32" s="101"/>
    </row>
    <row r="33" spans="1:17" ht="36" customHeight="1" x14ac:dyDescent="0.25">
      <c r="A33" s="88">
        <v>16</v>
      </c>
      <c r="B33" s="86" t="s">
        <v>193</v>
      </c>
      <c r="C33" s="88" t="s">
        <v>234</v>
      </c>
      <c r="D33" s="88" t="s">
        <v>191</v>
      </c>
      <c r="E33" s="88" t="s">
        <v>235</v>
      </c>
      <c r="F33" s="88" t="s">
        <v>241</v>
      </c>
      <c r="G33" s="100">
        <v>267</v>
      </c>
      <c r="H33" s="100">
        <v>267</v>
      </c>
      <c r="I33" s="100">
        <v>267</v>
      </c>
      <c r="J33" s="100">
        <v>267</v>
      </c>
      <c r="K33" s="100">
        <v>0</v>
      </c>
      <c r="L33" s="100">
        <v>0</v>
      </c>
      <c r="M33" s="100">
        <v>267</v>
      </c>
      <c r="N33" s="100">
        <v>267</v>
      </c>
      <c r="O33" s="100" t="s">
        <v>161</v>
      </c>
      <c r="P33" s="100"/>
      <c r="Q33" s="101"/>
    </row>
    <row r="34" spans="1:17" ht="36" customHeight="1" x14ac:dyDescent="0.25">
      <c r="A34" s="88">
        <v>17</v>
      </c>
      <c r="B34" s="86" t="s">
        <v>194</v>
      </c>
      <c r="C34" s="88" t="s">
        <v>234</v>
      </c>
      <c r="D34" s="88" t="s">
        <v>191</v>
      </c>
      <c r="E34" s="88" t="s">
        <v>235</v>
      </c>
      <c r="F34" s="88" t="s">
        <v>241</v>
      </c>
      <c r="G34" s="100">
        <v>400</v>
      </c>
      <c r="H34" s="100">
        <v>400</v>
      </c>
      <c r="I34" s="100">
        <v>400</v>
      </c>
      <c r="J34" s="100">
        <v>400</v>
      </c>
      <c r="K34" s="100">
        <v>0</v>
      </c>
      <c r="L34" s="100">
        <v>0</v>
      </c>
      <c r="M34" s="100">
        <v>400</v>
      </c>
      <c r="N34" s="100">
        <v>400</v>
      </c>
      <c r="O34" s="100" t="s">
        <v>161</v>
      </c>
      <c r="P34" s="100" t="s">
        <v>161</v>
      </c>
      <c r="Q34" s="101"/>
    </row>
    <row r="35" spans="1:17" ht="36" customHeight="1" x14ac:dyDescent="0.25">
      <c r="A35" s="88">
        <v>18</v>
      </c>
      <c r="B35" s="86" t="s">
        <v>195</v>
      </c>
      <c r="C35" s="88" t="s">
        <v>234</v>
      </c>
      <c r="D35" s="88" t="s">
        <v>191</v>
      </c>
      <c r="E35" s="88" t="s">
        <v>235</v>
      </c>
      <c r="F35" s="88" t="s">
        <v>241</v>
      </c>
      <c r="G35" s="100">
        <v>370</v>
      </c>
      <c r="H35" s="100">
        <v>370</v>
      </c>
      <c r="I35" s="100">
        <v>370</v>
      </c>
      <c r="J35" s="100">
        <v>370</v>
      </c>
      <c r="K35" s="100">
        <v>0</v>
      </c>
      <c r="L35" s="100">
        <v>0</v>
      </c>
      <c r="M35" s="100">
        <v>235</v>
      </c>
      <c r="N35" s="100">
        <v>235</v>
      </c>
      <c r="O35" s="100" t="s">
        <v>161</v>
      </c>
      <c r="P35" s="100" t="s">
        <v>161</v>
      </c>
      <c r="Q35" s="101"/>
    </row>
    <row r="36" spans="1:17" ht="36" customHeight="1" x14ac:dyDescent="0.25">
      <c r="A36" s="88">
        <v>19</v>
      </c>
      <c r="B36" s="86" t="s">
        <v>196</v>
      </c>
      <c r="C36" s="88" t="s">
        <v>234</v>
      </c>
      <c r="D36" s="88" t="s">
        <v>197</v>
      </c>
      <c r="E36" s="88" t="s">
        <v>235</v>
      </c>
      <c r="F36" s="88" t="s">
        <v>241</v>
      </c>
      <c r="G36" s="100">
        <v>287</v>
      </c>
      <c r="H36" s="100">
        <v>287</v>
      </c>
      <c r="I36" s="100">
        <v>287</v>
      </c>
      <c r="J36" s="100">
        <v>287</v>
      </c>
      <c r="K36" s="100">
        <v>0</v>
      </c>
      <c r="L36" s="100">
        <v>0</v>
      </c>
      <c r="M36" s="100">
        <v>287</v>
      </c>
      <c r="N36" s="100">
        <v>287</v>
      </c>
      <c r="O36" s="100" t="s">
        <v>161</v>
      </c>
      <c r="P36" s="100" t="s">
        <v>161</v>
      </c>
      <c r="Q36" s="101"/>
    </row>
    <row r="37" spans="1:17" ht="36" customHeight="1" x14ac:dyDescent="0.25">
      <c r="A37" s="88">
        <v>20</v>
      </c>
      <c r="B37" s="86" t="s">
        <v>198</v>
      </c>
      <c r="C37" s="88" t="s">
        <v>234</v>
      </c>
      <c r="D37" s="88" t="s">
        <v>197</v>
      </c>
      <c r="E37" s="88" t="s">
        <v>235</v>
      </c>
      <c r="F37" s="88" t="s">
        <v>241</v>
      </c>
      <c r="G37" s="100">
        <v>286</v>
      </c>
      <c r="H37" s="100">
        <v>286</v>
      </c>
      <c r="I37" s="100">
        <v>286</v>
      </c>
      <c r="J37" s="100">
        <v>286</v>
      </c>
      <c r="K37" s="100">
        <v>0</v>
      </c>
      <c r="L37" s="100">
        <v>0</v>
      </c>
      <c r="M37" s="100">
        <v>286</v>
      </c>
      <c r="N37" s="100">
        <v>286</v>
      </c>
      <c r="O37" s="100" t="s">
        <v>161</v>
      </c>
      <c r="P37" s="100" t="s">
        <v>161</v>
      </c>
      <c r="Q37" s="101"/>
    </row>
    <row r="38" spans="1:17" ht="36" customHeight="1" x14ac:dyDescent="0.25">
      <c r="A38" s="88">
        <v>21</v>
      </c>
      <c r="B38" s="86" t="s">
        <v>199</v>
      </c>
      <c r="C38" s="88" t="s">
        <v>234</v>
      </c>
      <c r="D38" s="88" t="s">
        <v>197</v>
      </c>
      <c r="E38" s="88" t="s">
        <v>235</v>
      </c>
      <c r="F38" s="88" t="s">
        <v>241</v>
      </c>
      <c r="G38" s="100">
        <v>287</v>
      </c>
      <c r="H38" s="100">
        <v>287</v>
      </c>
      <c r="I38" s="100">
        <v>287</v>
      </c>
      <c r="J38" s="100">
        <v>287</v>
      </c>
      <c r="K38" s="100">
        <v>0</v>
      </c>
      <c r="L38" s="100">
        <v>0</v>
      </c>
      <c r="M38" s="100">
        <v>128</v>
      </c>
      <c r="N38" s="100">
        <v>128</v>
      </c>
      <c r="O38" s="100" t="s">
        <v>161</v>
      </c>
      <c r="P38" s="100" t="s">
        <v>161</v>
      </c>
      <c r="Q38" s="101"/>
    </row>
    <row r="39" spans="1:17" ht="36" customHeight="1" x14ac:dyDescent="0.25">
      <c r="A39" s="88">
        <v>22</v>
      </c>
      <c r="B39" s="86" t="s">
        <v>200</v>
      </c>
      <c r="C39" s="88" t="s">
        <v>234</v>
      </c>
      <c r="D39" s="88" t="s">
        <v>174</v>
      </c>
      <c r="E39" s="88" t="s">
        <v>235</v>
      </c>
      <c r="F39" s="88" t="s">
        <v>241</v>
      </c>
      <c r="G39" s="100">
        <v>1147</v>
      </c>
      <c r="H39" s="100">
        <v>1147</v>
      </c>
      <c r="I39" s="100">
        <v>1147</v>
      </c>
      <c r="J39" s="100">
        <v>1147</v>
      </c>
      <c r="K39" s="100">
        <v>0</v>
      </c>
      <c r="L39" s="100">
        <v>0</v>
      </c>
      <c r="M39" s="100">
        <v>360</v>
      </c>
      <c r="N39" s="100">
        <v>360</v>
      </c>
      <c r="O39" s="100" t="s">
        <v>161</v>
      </c>
      <c r="P39" s="100" t="s">
        <v>161</v>
      </c>
      <c r="Q39" s="101"/>
    </row>
    <row r="40" spans="1:17" ht="36" customHeight="1" x14ac:dyDescent="0.25">
      <c r="A40" s="88">
        <v>23</v>
      </c>
      <c r="B40" s="86" t="s">
        <v>201</v>
      </c>
      <c r="C40" s="88" t="s">
        <v>234</v>
      </c>
      <c r="D40" s="88" t="s">
        <v>174</v>
      </c>
      <c r="E40" s="88" t="s">
        <v>235</v>
      </c>
      <c r="F40" s="88" t="s">
        <v>241</v>
      </c>
      <c r="G40" s="100">
        <v>1148</v>
      </c>
      <c r="H40" s="100">
        <v>1148</v>
      </c>
      <c r="I40" s="100">
        <v>1148</v>
      </c>
      <c r="J40" s="100">
        <v>1148</v>
      </c>
      <c r="K40" s="100">
        <v>0</v>
      </c>
      <c r="L40" s="100">
        <v>0</v>
      </c>
      <c r="M40" s="100">
        <v>341</v>
      </c>
      <c r="N40" s="100">
        <v>341</v>
      </c>
      <c r="O40" s="100" t="s">
        <v>161</v>
      </c>
      <c r="P40" s="100" t="s">
        <v>161</v>
      </c>
      <c r="Q40" s="101"/>
    </row>
    <row r="41" spans="1:17" ht="30.6" x14ac:dyDescent="0.25">
      <c r="A41" s="82" t="s">
        <v>202</v>
      </c>
      <c r="B41" s="91" t="s">
        <v>32</v>
      </c>
      <c r="C41" s="91"/>
      <c r="D41" s="91"/>
      <c r="E41" s="91"/>
      <c r="F41" s="91"/>
      <c r="G41" s="103">
        <f>G42</f>
        <v>3182</v>
      </c>
      <c r="H41" s="103">
        <f t="shared" ref="H41:O41" si="4">H42</f>
        <v>3182</v>
      </c>
      <c r="I41" s="103">
        <f t="shared" si="4"/>
        <v>3182</v>
      </c>
      <c r="J41" s="103">
        <f t="shared" si="4"/>
        <v>3182</v>
      </c>
      <c r="K41" s="103">
        <f t="shared" si="4"/>
        <v>0</v>
      </c>
      <c r="L41" s="103">
        <f t="shared" si="4"/>
        <v>0</v>
      </c>
      <c r="M41" s="103">
        <f t="shared" si="4"/>
        <v>2471</v>
      </c>
      <c r="N41" s="103">
        <f t="shared" si="4"/>
        <v>2471</v>
      </c>
      <c r="O41" s="103">
        <f t="shared" si="4"/>
        <v>3</v>
      </c>
      <c r="P41" s="103"/>
      <c r="Q41" s="99"/>
    </row>
    <row r="42" spans="1:17" ht="90.75" customHeight="1" x14ac:dyDescent="0.25">
      <c r="A42" s="89" t="s">
        <v>203</v>
      </c>
      <c r="B42" s="90" t="s">
        <v>204</v>
      </c>
      <c r="C42" s="90"/>
      <c r="D42" s="90"/>
      <c r="E42" s="90"/>
      <c r="F42" s="90"/>
      <c r="G42" s="104">
        <f>SUM(G43:G45)</f>
        <v>3182</v>
      </c>
      <c r="H42" s="104">
        <f t="shared" ref="H42:N42" si="5">SUM(H43:H45)</f>
        <v>3182</v>
      </c>
      <c r="I42" s="104">
        <f t="shared" si="5"/>
        <v>3182</v>
      </c>
      <c r="J42" s="104">
        <f t="shared" si="5"/>
        <v>3182</v>
      </c>
      <c r="K42" s="104">
        <f t="shared" si="5"/>
        <v>0</v>
      </c>
      <c r="L42" s="104">
        <f t="shared" si="5"/>
        <v>0</v>
      </c>
      <c r="M42" s="104">
        <f t="shared" si="5"/>
        <v>2471</v>
      </c>
      <c r="N42" s="104">
        <f t="shared" si="5"/>
        <v>2471</v>
      </c>
      <c r="O42" s="104">
        <v>3</v>
      </c>
      <c r="P42" s="104"/>
      <c r="Q42" s="105"/>
    </row>
    <row r="43" spans="1:17" ht="57.75" customHeight="1" x14ac:dyDescent="0.25">
      <c r="A43" s="88">
        <v>1</v>
      </c>
      <c r="B43" s="92" t="s">
        <v>205</v>
      </c>
      <c r="C43" s="162" t="s">
        <v>231</v>
      </c>
      <c r="D43" s="88" t="s">
        <v>166</v>
      </c>
      <c r="E43" s="88"/>
      <c r="F43" s="88" t="s">
        <v>245</v>
      </c>
      <c r="G43" s="100">
        <v>1522</v>
      </c>
      <c r="H43" s="100">
        <v>1522</v>
      </c>
      <c r="I43" s="100">
        <v>1522</v>
      </c>
      <c r="J43" s="100">
        <v>1522</v>
      </c>
      <c r="K43" s="100">
        <v>0</v>
      </c>
      <c r="L43" s="100">
        <v>0</v>
      </c>
      <c r="M43" s="100">
        <v>1522</v>
      </c>
      <c r="N43" s="100">
        <v>1522</v>
      </c>
      <c r="O43" s="100" t="s">
        <v>161</v>
      </c>
      <c r="P43" s="100"/>
      <c r="Q43" s="100"/>
    </row>
    <row r="44" spans="1:17" ht="29.25" customHeight="1" x14ac:dyDescent="0.25">
      <c r="A44" s="88">
        <v>2</v>
      </c>
      <c r="B44" s="92" t="s">
        <v>206</v>
      </c>
      <c r="C44" s="163"/>
      <c r="D44" s="88" t="s">
        <v>168</v>
      </c>
      <c r="E44" s="88"/>
      <c r="F44" s="88" t="s">
        <v>246</v>
      </c>
      <c r="G44" s="100">
        <v>830</v>
      </c>
      <c r="H44" s="100">
        <v>830</v>
      </c>
      <c r="I44" s="100">
        <v>830</v>
      </c>
      <c r="J44" s="100">
        <v>830</v>
      </c>
      <c r="K44" s="100">
        <v>0</v>
      </c>
      <c r="L44" s="100">
        <v>0</v>
      </c>
      <c r="M44" s="100">
        <v>830</v>
      </c>
      <c r="N44" s="100">
        <v>830</v>
      </c>
      <c r="O44" s="100" t="s">
        <v>161</v>
      </c>
      <c r="P44" s="100"/>
      <c r="Q44" s="100"/>
    </row>
    <row r="45" spans="1:17" ht="30" customHeight="1" x14ac:dyDescent="0.25">
      <c r="A45" s="88">
        <v>3</v>
      </c>
      <c r="B45" s="92" t="s">
        <v>207</v>
      </c>
      <c r="C45" s="164"/>
      <c r="D45" s="88" t="s">
        <v>208</v>
      </c>
      <c r="E45" s="88"/>
      <c r="F45" s="88" t="s">
        <v>246</v>
      </c>
      <c r="G45" s="100">
        <v>830</v>
      </c>
      <c r="H45" s="100">
        <v>830</v>
      </c>
      <c r="I45" s="100">
        <v>830</v>
      </c>
      <c r="J45" s="100">
        <v>830</v>
      </c>
      <c r="K45" s="100">
        <v>0</v>
      </c>
      <c r="L45" s="100">
        <v>0</v>
      </c>
      <c r="M45" s="100">
        <v>119</v>
      </c>
      <c r="N45" s="100">
        <v>119</v>
      </c>
      <c r="O45" s="100" t="s">
        <v>161</v>
      </c>
      <c r="P45" s="100"/>
      <c r="Q45" s="100"/>
    </row>
    <row r="46" spans="1:17" ht="53.25" customHeight="1" x14ac:dyDescent="0.25">
      <c r="A46" s="82" t="s">
        <v>19</v>
      </c>
      <c r="B46" s="91" t="s">
        <v>33</v>
      </c>
      <c r="C46" s="91"/>
      <c r="D46" s="91"/>
      <c r="E46" s="91"/>
      <c r="F46" s="91"/>
      <c r="G46" s="103">
        <f>SUM(G47:G48)</f>
        <v>1505</v>
      </c>
      <c r="H46" s="103">
        <f t="shared" ref="H46:N46" si="6">SUM(H47:H48)</f>
        <v>1505</v>
      </c>
      <c r="I46" s="103">
        <f t="shared" si="6"/>
        <v>1505</v>
      </c>
      <c r="J46" s="103">
        <f t="shared" si="6"/>
        <v>1505</v>
      </c>
      <c r="K46" s="103">
        <f t="shared" si="6"/>
        <v>174</v>
      </c>
      <c r="L46" s="103">
        <f t="shared" si="6"/>
        <v>174</v>
      </c>
      <c r="M46" s="103">
        <f t="shared" si="6"/>
        <v>411</v>
      </c>
      <c r="N46" s="103">
        <f t="shared" si="6"/>
        <v>411</v>
      </c>
      <c r="O46" s="103">
        <v>2</v>
      </c>
      <c r="P46" s="103">
        <v>1</v>
      </c>
      <c r="Q46" s="99"/>
    </row>
    <row r="47" spans="1:17" ht="60" customHeight="1" x14ac:dyDescent="0.25">
      <c r="A47" s="88">
        <v>1</v>
      </c>
      <c r="B47" s="86" t="s">
        <v>209</v>
      </c>
      <c r="C47" s="88" t="s">
        <v>247</v>
      </c>
      <c r="D47" s="88" t="s">
        <v>210</v>
      </c>
      <c r="E47" s="88"/>
      <c r="F47" s="88" t="s">
        <v>248</v>
      </c>
      <c r="G47" s="100">
        <v>1105</v>
      </c>
      <c r="H47" s="100">
        <v>1105</v>
      </c>
      <c r="I47" s="100">
        <v>1105</v>
      </c>
      <c r="J47" s="100">
        <v>1105</v>
      </c>
      <c r="K47" s="100">
        <v>174</v>
      </c>
      <c r="L47" s="100">
        <v>174</v>
      </c>
      <c r="M47" s="100">
        <v>273</v>
      </c>
      <c r="N47" s="100">
        <v>273</v>
      </c>
      <c r="O47" s="100" t="s">
        <v>161</v>
      </c>
      <c r="P47" s="100" t="s">
        <v>161</v>
      </c>
      <c r="Q47" s="101" t="s">
        <v>162</v>
      </c>
    </row>
    <row r="48" spans="1:17" ht="69.75" customHeight="1" x14ac:dyDescent="0.25">
      <c r="A48" s="88">
        <v>2</v>
      </c>
      <c r="B48" s="86" t="s">
        <v>211</v>
      </c>
      <c r="C48" s="88" t="s">
        <v>129</v>
      </c>
      <c r="D48" s="88" t="s">
        <v>212</v>
      </c>
      <c r="E48" s="88"/>
      <c r="F48" s="88" t="s">
        <v>249</v>
      </c>
      <c r="G48" s="100">
        <v>400</v>
      </c>
      <c r="H48" s="100">
        <v>400</v>
      </c>
      <c r="I48" s="100">
        <v>400</v>
      </c>
      <c r="J48" s="100">
        <v>400</v>
      </c>
      <c r="K48" s="100">
        <v>0</v>
      </c>
      <c r="L48" s="100">
        <v>0</v>
      </c>
      <c r="M48" s="100">
        <v>138</v>
      </c>
      <c r="N48" s="100">
        <v>138</v>
      </c>
      <c r="O48" s="100" t="s">
        <v>161</v>
      </c>
      <c r="P48" s="100"/>
      <c r="Q48" s="101"/>
    </row>
    <row r="49" spans="1:17" ht="68.25" customHeight="1" x14ac:dyDescent="0.25">
      <c r="A49" s="82" t="s">
        <v>213</v>
      </c>
      <c r="B49" s="91" t="s">
        <v>214</v>
      </c>
      <c r="C49" s="91"/>
      <c r="D49" s="91"/>
      <c r="E49" s="91"/>
      <c r="F49" s="91"/>
      <c r="G49" s="103">
        <v>0</v>
      </c>
      <c r="H49" s="103">
        <v>0</v>
      </c>
      <c r="I49" s="103">
        <v>0</v>
      </c>
      <c r="J49" s="103">
        <v>0</v>
      </c>
      <c r="K49" s="103">
        <v>0</v>
      </c>
      <c r="L49" s="103">
        <v>0</v>
      </c>
      <c r="M49" s="103">
        <v>0</v>
      </c>
      <c r="N49" s="103">
        <v>0</v>
      </c>
      <c r="O49" s="103"/>
      <c r="P49" s="103"/>
      <c r="Q49" s="99"/>
    </row>
    <row r="50" spans="1:17" ht="54.75" customHeight="1" x14ac:dyDescent="0.25">
      <c r="A50" s="82" t="s">
        <v>215</v>
      </c>
      <c r="B50" s="91" t="s">
        <v>34</v>
      </c>
      <c r="C50" s="91"/>
      <c r="D50" s="91"/>
      <c r="E50" s="91"/>
      <c r="F50" s="91"/>
      <c r="G50" s="103">
        <v>0</v>
      </c>
      <c r="H50" s="103">
        <v>0</v>
      </c>
      <c r="I50" s="103">
        <v>0</v>
      </c>
      <c r="J50" s="103">
        <v>0</v>
      </c>
      <c r="K50" s="103">
        <v>0</v>
      </c>
      <c r="L50" s="103">
        <v>0</v>
      </c>
      <c r="M50" s="103">
        <v>0</v>
      </c>
      <c r="N50" s="103">
        <v>0</v>
      </c>
      <c r="O50" s="103"/>
      <c r="P50" s="103"/>
      <c r="Q50" s="99"/>
    </row>
    <row r="51" spans="1:17" ht="78.75" customHeight="1" x14ac:dyDescent="0.25">
      <c r="A51" s="82" t="s">
        <v>216</v>
      </c>
      <c r="B51" s="91" t="s">
        <v>217</v>
      </c>
      <c r="C51" s="91"/>
      <c r="D51" s="91"/>
      <c r="E51" s="91"/>
      <c r="F51" s="91"/>
      <c r="G51" s="103">
        <f>G52</f>
        <v>1453</v>
      </c>
      <c r="H51" s="103">
        <f t="shared" ref="H51:N51" si="7">H52</f>
        <v>1453</v>
      </c>
      <c r="I51" s="103">
        <f t="shared" si="7"/>
        <v>1453</v>
      </c>
      <c r="J51" s="103">
        <f t="shared" si="7"/>
        <v>1453</v>
      </c>
      <c r="K51" s="103">
        <f t="shared" si="7"/>
        <v>260</v>
      </c>
      <c r="L51" s="103">
        <f t="shared" si="7"/>
        <v>260</v>
      </c>
      <c r="M51" s="103">
        <f t="shared" si="7"/>
        <v>398</v>
      </c>
      <c r="N51" s="103">
        <f t="shared" si="7"/>
        <v>398</v>
      </c>
      <c r="O51" s="103">
        <f>O52</f>
        <v>1</v>
      </c>
      <c r="P51" s="103"/>
      <c r="Q51" s="99"/>
    </row>
    <row r="52" spans="1:17" ht="69.75" customHeight="1" x14ac:dyDescent="0.25">
      <c r="A52" s="89" t="s">
        <v>218</v>
      </c>
      <c r="B52" s="90" t="s">
        <v>219</v>
      </c>
      <c r="C52" s="90"/>
      <c r="D52" s="90"/>
      <c r="E52" s="90"/>
      <c r="F52" s="90"/>
      <c r="G52" s="104">
        <f>SUM(G53)</f>
        <v>1453</v>
      </c>
      <c r="H52" s="104">
        <f t="shared" ref="H52:N52" si="8">SUM(H53)</f>
        <v>1453</v>
      </c>
      <c r="I52" s="104">
        <f t="shared" si="8"/>
        <v>1453</v>
      </c>
      <c r="J52" s="104">
        <f t="shared" si="8"/>
        <v>1453</v>
      </c>
      <c r="K52" s="104">
        <f t="shared" si="8"/>
        <v>260</v>
      </c>
      <c r="L52" s="104">
        <f t="shared" si="8"/>
        <v>260</v>
      </c>
      <c r="M52" s="104">
        <f t="shared" si="8"/>
        <v>398</v>
      </c>
      <c r="N52" s="104">
        <f t="shared" si="8"/>
        <v>398</v>
      </c>
      <c r="O52" s="104">
        <v>1</v>
      </c>
      <c r="P52" s="104"/>
      <c r="Q52" s="105"/>
    </row>
    <row r="53" spans="1:17" ht="68.25" customHeight="1" x14ac:dyDescent="0.25">
      <c r="A53" s="93">
        <v>1</v>
      </c>
      <c r="B53" s="86" t="s">
        <v>220</v>
      </c>
      <c r="C53" s="88"/>
      <c r="D53" s="88" t="s">
        <v>210</v>
      </c>
      <c r="E53" s="88" t="s">
        <v>250</v>
      </c>
      <c r="F53" s="88"/>
      <c r="G53" s="100">
        <v>1453</v>
      </c>
      <c r="H53" s="100">
        <v>1453</v>
      </c>
      <c r="I53" s="100">
        <v>1453</v>
      </c>
      <c r="J53" s="100">
        <v>1453</v>
      </c>
      <c r="K53" s="100">
        <v>260</v>
      </c>
      <c r="L53" s="100">
        <v>260</v>
      </c>
      <c r="M53" s="100">
        <v>398</v>
      </c>
      <c r="N53" s="100">
        <v>398</v>
      </c>
      <c r="O53" s="100" t="s">
        <v>161</v>
      </c>
      <c r="P53" s="100"/>
      <c r="Q53" s="101" t="s">
        <v>162</v>
      </c>
    </row>
  </sheetData>
  <mergeCells count="19">
    <mergeCell ref="K5:L5"/>
    <mergeCell ref="M5:N5"/>
    <mergeCell ref="O5:O6"/>
    <mergeCell ref="C43:C45"/>
    <mergeCell ref="A1:Q1"/>
    <mergeCell ref="A2:Q2"/>
    <mergeCell ref="H4:Q4"/>
    <mergeCell ref="A5:A6"/>
    <mergeCell ref="B5:B6"/>
    <mergeCell ref="C5:C6"/>
    <mergeCell ref="D5:D6"/>
    <mergeCell ref="E5:E6"/>
    <mergeCell ref="F5:F6"/>
    <mergeCell ref="G5:H5"/>
    <mergeCell ref="A3:Q3"/>
    <mergeCell ref="P5:P6"/>
    <mergeCell ref="Q5:Q6"/>
    <mergeCell ref="A7:B7"/>
    <mergeCell ref="I5:J5"/>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E8" sqref="E8"/>
    </sheetView>
  </sheetViews>
  <sheetFormatPr defaultRowHeight="14.4" x14ac:dyDescent="0.3"/>
  <cols>
    <col min="2" max="2" width="18.44140625" customWidth="1"/>
    <col min="3" max="3" width="13.44140625" customWidth="1"/>
    <col min="4" max="4" width="18.44140625" customWidth="1"/>
    <col min="5" max="5" width="55.6640625" customWidth="1"/>
  </cols>
  <sheetData>
    <row r="1" spans="1:17" ht="19.5" customHeight="1" x14ac:dyDescent="0.3">
      <c r="A1" s="174" t="s">
        <v>221</v>
      </c>
      <c r="B1" s="174"/>
      <c r="C1" s="174"/>
      <c r="D1" s="174"/>
      <c r="E1" s="174"/>
    </row>
    <row r="2" spans="1:17" ht="42.6" customHeight="1" x14ac:dyDescent="0.3">
      <c r="A2" s="175" t="s">
        <v>227</v>
      </c>
      <c r="B2" s="175"/>
      <c r="C2" s="175"/>
      <c r="D2" s="175"/>
      <c r="E2" s="175"/>
    </row>
    <row r="3" spans="1:17" ht="21" customHeight="1" x14ac:dyDescent="0.3">
      <c r="A3" s="178" t="s">
        <v>253</v>
      </c>
      <c r="B3" s="178"/>
      <c r="C3" s="178"/>
      <c r="D3" s="178"/>
      <c r="E3" s="178"/>
      <c r="F3" s="69"/>
      <c r="G3" s="69"/>
      <c r="H3" s="69"/>
      <c r="I3" s="69"/>
      <c r="J3" s="69"/>
      <c r="K3" s="69"/>
      <c r="L3" s="69"/>
      <c r="M3" s="69"/>
      <c r="N3" s="69"/>
      <c r="O3" s="69"/>
      <c r="P3" s="69"/>
      <c r="Q3" s="69"/>
    </row>
    <row r="4" spans="1:17" ht="9" customHeight="1" x14ac:dyDescent="0.3">
      <c r="A4" s="176"/>
      <c r="B4" s="176"/>
      <c r="C4" s="176"/>
      <c r="D4" s="176"/>
      <c r="E4" s="176"/>
    </row>
    <row r="5" spans="1:17" ht="63" customHeight="1" x14ac:dyDescent="0.3">
      <c r="A5" s="177" t="s">
        <v>1</v>
      </c>
      <c r="B5" s="177" t="s">
        <v>222</v>
      </c>
      <c r="C5" s="177" t="s">
        <v>223</v>
      </c>
      <c r="D5" s="177"/>
      <c r="E5" s="177"/>
    </row>
    <row r="6" spans="1:17" ht="63" customHeight="1" x14ac:dyDescent="0.3">
      <c r="A6" s="177"/>
      <c r="B6" s="177"/>
      <c r="C6" s="106" t="s">
        <v>224</v>
      </c>
      <c r="D6" s="106" t="s">
        <v>157</v>
      </c>
      <c r="E6" s="107" t="s">
        <v>225</v>
      </c>
    </row>
    <row r="7" spans="1:17" ht="30" customHeight="1" x14ac:dyDescent="0.3">
      <c r="A7" s="172" t="s">
        <v>159</v>
      </c>
      <c r="B7" s="173"/>
      <c r="C7" s="108">
        <f>C8</f>
        <v>34</v>
      </c>
      <c r="D7" s="108"/>
      <c r="E7" s="109"/>
    </row>
    <row r="8" spans="1:17" ht="93.75" customHeight="1" x14ac:dyDescent="0.3">
      <c r="A8" s="110">
        <v>1</v>
      </c>
      <c r="B8" s="110" t="s">
        <v>164</v>
      </c>
      <c r="C8" s="111">
        <v>34</v>
      </c>
      <c r="D8" s="111">
        <v>15</v>
      </c>
      <c r="E8" s="112">
        <v>0.44119999999999998</v>
      </c>
    </row>
  </sheetData>
  <mergeCells count="8">
    <mergeCell ref="A7:B7"/>
    <mergeCell ref="A1:E1"/>
    <mergeCell ref="A2:E2"/>
    <mergeCell ref="A4:E4"/>
    <mergeCell ref="A5:A6"/>
    <mergeCell ref="B5:B6"/>
    <mergeCell ref="C5:E5"/>
    <mergeCell ref="A3:E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Phụ lục 01</vt:lpstr>
      <vt:lpstr>Phụ lục 02</vt:lpstr>
      <vt:lpstr>Sheet1</vt:lpstr>
      <vt:lpstr>Phụ lục 03</vt:lpstr>
      <vt:lpstr>Phụ lục 04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2023-02-02T08:27:30Z</cp:lastPrinted>
  <dcterms:created xsi:type="dcterms:W3CDTF">2022-09-28T02:54:34Z</dcterms:created>
  <dcterms:modified xsi:type="dcterms:W3CDTF">2023-02-02T08:29:09Z</dcterms:modified>
</cp:coreProperties>
</file>